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5.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My Drive\aevr\Banometru\calculatoare\"/>
    </mc:Choice>
  </mc:AlternateContent>
  <xr:revisionPtr revIDLastSave="0" documentId="8_{B4EC8A42-FD27-49DF-8DD9-A1F61E96C7E6}" xr6:coauthVersionLast="47" xr6:coauthVersionMax="47" xr10:uidLastSave="{00000000-0000-0000-0000-000000000000}"/>
  <bookViews>
    <workbookView xWindow="-110" yWindow="-110" windowWidth="19420" windowHeight="10300" activeTab="1" xr2:uid="{00000000-000D-0000-FFFF-FFFF00000000}"/>
  </bookViews>
  <sheets>
    <sheet name="GHID" sheetId="6" r:id="rId1"/>
    <sheet name="Buget personal" sheetId="1" r:id="rId2"/>
    <sheet name="Analiza Tendinte Cheltuieli" sheetId="2" r:id="rId3"/>
    <sheet name="Analiza Tendinte Venituri" sheetId="5" r:id="rId4"/>
  </sheets>
  <calcPr calcId="191029"/>
</workbook>
</file>

<file path=xl/calcChain.xml><?xml version="1.0" encoding="utf-8"?>
<calcChain xmlns="http://schemas.openxmlformats.org/spreadsheetml/2006/main">
  <c r="G87" i="1" l="1"/>
  <c r="H87" i="1"/>
  <c r="N87" i="1"/>
  <c r="M87" i="1"/>
  <c r="L87" i="1"/>
  <c r="K87" i="1"/>
  <c r="J87" i="1"/>
  <c r="I87" i="1"/>
  <c r="F87" i="1"/>
  <c r="E87" i="1"/>
  <c r="D87" i="1"/>
  <c r="C87" i="1"/>
  <c r="B87" i="1"/>
  <c r="E61" i="1"/>
  <c r="N18" i="1"/>
  <c r="N17" i="1"/>
  <c r="N12" i="1"/>
  <c r="N7" i="1"/>
  <c r="E101" i="1"/>
  <c r="E109" i="1"/>
  <c r="D101" i="1"/>
  <c r="N97" i="1"/>
  <c r="B20" i="5"/>
  <c r="B21" i="5"/>
  <c r="B22" i="5"/>
  <c r="B23" i="5"/>
  <c r="B24" i="5"/>
  <c r="B19" i="5"/>
  <c r="R50" i="1"/>
  <c r="O50" i="1"/>
  <c r="O51" i="1"/>
  <c r="Q76" i="1"/>
  <c r="O76" i="1"/>
  <c r="N106" i="1"/>
  <c r="D109" i="1"/>
  <c r="C109" i="1"/>
  <c r="B109" i="1"/>
  <c r="B93" i="1"/>
  <c r="M61" i="1"/>
  <c r="L61" i="1"/>
  <c r="K61" i="1"/>
  <c r="J61" i="1"/>
  <c r="I61" i="1"/>
  <c r="H61" i="1"/>
  <c r="G61" i="1"/>
  <c r="F61" i="1"/>
  <c r="D61" i="1"/>
  <c r="C61" i="1"/>
  <c r="B61" i="1"/>
  <c r="N108" i="1"/>
  <c r="N107" i="1"/>
  <c r="N105" i="1"/>
  <c r="N104" i="1"/>
  <c r="N103" i="1"/>
  <c r="N100" i="1"/>
  <c r="N99" i="1"/>
  <c r="N101" i="1" s="1"/>
  <c r="N96" i="1"/>
  <c r="N95" i="1"/>
  <c r="B30" i="2"/>
  <c r="B29" i="2"/>
  <c r="C93" i="1"/>
  <c r="D93" i="1"/>
  <c r="E93" i="1"/>
  <c r="F93" i="1"/>
  <c r="G93" i="1"/>
  <c r="H93" i="1"/>
  <c r="I93" i="1"/>
  <c r="J93" i="1"/>
  <c r="K93" i="1"/>
  <c r="L93" i="1"/>
  <c r="M93" i="1"/>
  <c r="N92" i="1"/>
  <c r="F109" i="1"/>
  <c r="G109" i="1"/>
  <c r="H109" i="1"/>
  <c r="I109" i="1"/>
  <c r="J109" i="1"/>
  <c r="K109" i="1"/>
  <c r="L109" i="1"/>
  <c r="M109" i="1"/>
  <c r="F101" i="1"/>
  <c r="H101" i="1"/>
  <c r="I101" i="1"/>
  <c r="B27" i="2"/>
  <c r="N91" i="1"/>
  <c r="N90" i="1"/>
  <c r="N89" i="1"/>
  <c r="N93" i="1" s="1"/>
  <c r="N74" i="1"/>
  <c r="P74" i="1" s="1"/>
  <c r="N46" i="1"/>
  <c r="N19" i="1"/>
  <c r="N20" i="1"/>
  <c r="N21" i="1"/>
  <c r="N22" i="1"/>
  <c r="N23" i="1"/>
  <c r="N24" i="1"/>
  <c r="N25" i="1"/>
  <c r="N26" i="1"/>
  <c r="N9" i="1"/>
  <c r="N10" i="1"/>
  <c r="N11" i="1"/>
  <c r="B28" i="2"/>
  <c r="B26" i="2"/>
  <c r="B25" i="2"/>
  <c r="B24" i="2"/>
  <c r="B23" i="2"/>
  <c r="B22" i="2"/>
  <c r="B21" i="2"/>
  <c r="B20" i="2"/>
  <c r="B19" i="2"/>
  <c r="N109" i="1" l="1"/>
  <c r="R74" i="1"/>
  <c r="R51" i="1"/>
  <c r="O52" i="1"/>
  <c r="M101" i="1"/>
  <c r="L101" i="1"/>
  <c r="G101" i="1"/>
  <c r="K101" i="1"/>
  <c r="C101" i="1"/>
  <c r="J101" i="1"/>
  <c r="N50" i="1"/>
  <c r="N51" i="1"/>
  <c r="N52" i="1"/>
  <c r="N53" i="1"/>
  <c r="N54" i="1"/>
  <c r="N55" i="1"/>
  <c r="N30" i="1"/>
  <c r="N31" i="1"/>
  <c r="N32" i="1"/>
  <c r="N33" i="1"/>
  <c r="R52" i="1" l="1"/>
  <c r="O53" i="1"/>
  <c r="N86" i="1"/>
  <c r="N85" i="1"/>
  <c r="N84" i="1"/>
  <c r="M82" i="1"/>
  <c r="L82" i="1"/>
  <c r="K82" i="1"/>
  <c r="J82" i="1"/>
  <c r="I82" i="1"/>
  <c r="H82" i="1"/>
  <c r="G82" i="1"/>
  <c r="F82" i="1"/>
  <c r="E82" i="1"/>
  <c r="D82" i="1"/>
  <c r="C82" i="1"/>
  <c r="B82" i="1"/>
  <c r="N81" i="1"/>
  <c r="N80" i="1"/>
  <c r="N79" i="1"/>
  <c r="N78" i="1"/>
  <c r="M76" i="1"/>
  <c r="L76" i="1"/>
  <c r="K76" i="1"/>
  <c r="J76" i="1"/>
  <c r="I76" i="1"/>
  <c r="H76" i="1"/>
  <c r="G76" i="1"/>
  <c r="F76" i="1"/>
  <c r="E76" i="1"/>
  <c r="D76" i="1"/>
  <c r="C76" i="1"/>
  <c r="B76" i="1"/>
  <c r="N75" i="1"/>
  <c r="N73" i="1"/>
  <c r="N72" i="1"/>
  <c r="N71" i="1"/>
  <c r="M69" i="1"/>
  <c r="L69" i="1"/>
  <c r="K69" i="1"/>
  <c r="J69" i="1"/>
  <c r="I69" i="1"/>
  <c r="H69" i="1"/>
  <c r="G69" i="1"/>
  <c r="F69" i="1"/>
  <c r="E69" i="1"/>
  <c r="D69" i="1"/>
  <c r="C69" i="1"/>
  <c r="B69" i="1"/>
  <c r="N68" i="1"/>
  <c r="N67" i="1"/>
  <c r="N66" i="1"/>
  <c r="N65" i="1"/>
  <c r="N64" i="1"/>
  <c r="N63" i="1"/>
  <c r="N60" i="1"/>
  <c r="N59" i="1"/>
  <c r="N58" i="1"/>
  <c r="N57" i="1"/>
  <c r="N56" i="1"/>
  <c r="M48" i="1"/>
  <c r="L48" i="1"/>
  <c r="K48" i="1"/>
  <c r="J48" i="1"/>
  <c r="I48" i="1"/>
  <c r="H48" i="1"/>
  <c r="G48" i="1"/>
  <c r="F48" i="1"/>
  <c r="E48" i="1"/>
  <c r="D48" i="1"/>
  <c r="C48" i="1"/>
  <c r="B48" i="1"/>
  <c r="N47" i="1"/>
  <c r="N45" i="1"/>
  <c r="N44" i="1"/>
  <c r="N43" i="1"/>
  <c r="N42" i="1"/>
  <c r="N41" i="1"/>
  <c r="M39" i="1"/>
  <c r="L39" i="1"/>
  <c r="K39" i="1"/>
  <c r="J39" i="1"/>
  <c r="I39" i="1"/>
  <c r="H39" i="1"/>
  <c r="G39" i="1"/>
  <c r="F39" i="1"/>
  <c r="E39" i="1"/>
  <c r="D39" i="1"/>
  <c r="C39" i="1"/>
  <c r="B39" i="1"/>
  <c r="N38" i="1"/>
  <c r="N37" i="1"/>
  <c r="N36" i="1"/>
  <c r="N35" i="1"/>
  <c r="N34" i="1"/>
  <c r="N29" i="1"/>
  <c r="M27" i="1"/>
  <c r="L27" i="1"/>
  <c r="K27" i="1"/>
  <c r="J27" i="1"/>
  <c r="I27" i="1"/>
  <c r="H27" i="1"/>
  <c r="G27" i="1"/>
  <c r="F27" i="1"/>
  <c r="E27" i="1"/>
  <c r="D27" i="1"/>
  <c r="C27" i="1"/>
  <c r="B27" i="1"/>
  <c r="N27" i="1"/>
  <c r="M13" i="1"/>
  <c r="N25" i="5" s="1"/>
  <c r="L13" i="1"/>
  <c r="M25" i="5" s="1"/>
  <c r="K13" i="1"/>
  <c r="L25" i="5" s="1"/>
  <c r="J13" i="1"/>
  <c r="K25" i="5" s="1"/>
  <c r="I13" i="1"/>
  <c r="J25" i="5" s="1"/>
  <c r="H13" i="1"/>
  <c r="I25" i="5" s="1"/>
  <c r="G13" i="1"/>
  <c r="H25" i="5" s="1"/>
  <c r="F13" i="1"/>
  <c r="G25" i="5" s="1"/>
  <c r="E13" i="1"/>
  <c r="F25" i="5" s="1"/>
  <c r="D13" i="1"/>
  <c r="E25" i="5" s="1"/>
  <c r="C13" i="1"/>
  <c r="D25" i="5" s="1"/>
  <c r="B13" i="1"/>
  <c r="C25" i="5" s="1"/>
  <c r="N8" i="1"/>
  <c r="N13" i="1" s="1"/>
  <c r="N61" i="1" l="1"/>
  <c r="N48" i="1"/>
  <c r="N82" i="1"/>
  <c r="N76" i="1"/>
  <c r="N39" i="1"/>
  <c r="P72" i="1"/>
  <c r="R72" i="1"/>
  <c r="J20" i="5"/>
  <c r="J22" i="5"/>
  <c r="J24" i="5"/>
  <c r="J21" i="5"/>
  <c r="J23" i="5"/>
  <c r="J19" i="5"/>
  <c r="P73" i="1"/>
  <c r="R73" i="1"/>
  <c r="D21" i="5"/>
  <c r="D23" i="5"/>
  <c r="D19" i="5"/>
  <c r="D20" i="5"/>
  <c r="D22" i="5"/>
  <c r="D24" i="5"/>
  <c r="E19" i="5"/>
  <c r="E21" i="5"/>
  <c r="E23" i="5"/>
  <c r="E20" i="5"/>
  <c r="E22" i="5"/>
  <c r="E24" i="5"/>
  <c r="M19" i="5"/>
  <c r="M21" i="5"/>
  <c r="M23" i="5"/>
  <c r="M20" i="5"/>
  <c r="M22" i="5"/>
  <c r="M24" i="5"/>
  <c r="K20" i="5"/>
  <c r="K22" i="5"/>
  <c r="K24" i="5"/>
  <c r="K19" i="5"/>
  <c r="K21" i="5"/>
  <c r="K23" i="5"/>
  <c r="P75" i="1"/>
  <c r="R75" i="1"/>
  <c r="N23" i="5"/>
  <c r="N21" i="5"/>
  <c r="N19" i="5"/>
  <c r="N20" i="5"/>
  <c r="N22" i="5"/>
  <c r="N24" i="5"/>
  <c r="I20" i="5"/>
  <c r="I22" i="5"/>
  <c r="I24" i="5"/>
  <c r="I19" i="5"/>
  <c r="I21" i="5"/>
  <c r="I23" i="5"/>
  <c r="C19" i="5"/>
  <c r="C22" i="5"/>
  <c r="C21" i="5"/>
  <c r="C20" i="5"/>
  <c r="C24" i="5"/>
  <c r="C23" i="5"/>
  <c r="L19" i="5"/>
  <c r="L21" i="5"/>
  <c r="L23" i="5"/>
  <c r="L20" i="5"/>
  <c r="L22" i="5"/>
  <c r="L24" i="5"/>
  <c r="F21" i="5"/>
  <c r="F23" i="5"/>
  <c r="F19" i="5"/>
  <c r="F20" i="5"/>
  <c r="F22" i="5"/>
  <c r="F24" i="5"/>
  <c r="G19" i="5"/>
  <c r="G21" i="5"/>
  <c r="G23" i="5"/>
  <c r="G20" i="5"/>
  <c r="G22" i="5"/>
  <c r="G24" i="5"/>
  <c r="H20" i="5"/>
  <c r="H22" i="5"/>
  <c r="H24" i="5"/>
  <c r="H19" i="5"/>
  <c r="H21" i="5"/>
  <c r="H23" i="5"/>
  <c r="P71" i="1"/>
  <c r="R71" i="1"/>
  <c r="R53" i="1"/>
  <c r="R54" i="1" s="1"/>
  <c r="O54" i="1"/>
  <c r="N69" i="1"/>
  <c r="O25" i="5"/>
  <c r="O20" i="5" s="1"/>
  <c r="F97" i="1"/>
  <c r="F15" i="1" s="1"/>
  <c r="G31" i="2" s="1"/>
  <c r="G19" i="2" s="1"/>
  <c r="G97" i="1"/>
  <c r="G15" i="1" s="1"/>
  <c r="H31" i="2" s="1"/>
  <c r="H19" i="2" s="1"/>
  <c r="H97" i="1"/>
  <c r="H15" i="1" s="1"/>
  <c r="I31" i="2" s="1"/>
  <c r="I19" i="2" s="1"/>
  <c r="I97" i="1"/>
  <c r="I15" i="1" s="1"/>
  <c r="J31" i="2" s="1"/>
  <c r="J97" i="1"/>
  <c r="J15" i="1" s="1"/>
  <c r="K31" i="2" s="1"/>
  <c r="C97" i="1"/>
  <c r="C15" i="1" s="1"/>
  <c r="D31" i="2" s="1"/>
  <c r="K97" i="1"/>
  <c r="K15" i="1" s="1"/>
  <c r="L31" i="2" s="1"/>
  <c r="D97" i="1"/>
  <c r="D15" i="1" s="1"/>
  <c r="E31" i="2" s="1"/>
  <c r="L97" i="1"/>
  <c r="L15" i="1" s="1"/>
  <c r="M31" i="2" s="1"/>
  <c r="E97" i="1"/>
  <c r="E15" i="1" s="1"/>
  <c r="F31" i="2" s="1"/>
  <c r="F19" i="2" s="1"/>
  <c r="M97" i="1"/>
  <c r="M15" i="1" s="1"/>
  <c r="N31" i="2" s="1"/>
  <c r="R55" i="1" l="1"/>
  <c r="O21" i="5"/>
  <c r="O22" i="5"/>
  <c r="O24" i="5"/>
  <c r="O23" i="5"/>
  <c r="R76" i="1"/>
  <c r="O19" i="5"/>
  <c r="O55" i="1"/>
  <c r="E30" i="2"/>
  <c r="E25" i="2"/>
  <c r="E27" i="2"/>
  <c r="E20" i="2"/>
  <c r="E22" i="2"/>
  <c r="E24" i="2"/>
  <c r="E26" i="2"/>
  <c r="E28" i="2"/>
  <c r="E29" i="2"/>
  <c r="E21" i="2"/>
  <c r="E23" i="2"/>
  <c r="D20" i="2"/>
  <c r="D22" i="2"/>
  <c r="D24" i="2"/>
  <c r="D26" i="2"/>
  <c r="D28" i="2"/>
  <c r="D30" i="2"/>
  <c r="D21" i="2"/>
  <c r="D23" i="2"/>
  <c r="D25" i="2"/>
  <c r="D27" i="2"/>
  <c r="D29" i="2"/>
  <c r="D19" i="2"/>
  <c r="K26" i="2"/>
  <c r="K21" i="2"/>
  <c r="K23" i="2"/>
  <c r="K25" i="2"/>
  <c r="K27" i="2"/>
  <c r="K29" i="2"/>
  <c r="K30" i="2"/>
  <c r="K20" i="2"/>
  <c r="K22" i="2"/>
  <c r="K24" i="2"/>
  <c r="K28" i="2"/>
  <c r="K19" i="2"/>
  <c r="M30" i="2"/>
  <c r="M21" i="2"/>
  <c r="M29" i="2"/>
  <c r="M20" i="2"/>
  <c r="M22" i="2"/>
  <c r="M24" i="2"/>
  <c r="M26" i="2"/>
  <c r="M28" i="2"/>
  <c r="M27" i="2"/>
  <c r="M23" i="2"/>
  <c r="M25" i="2"/>
  <c r="L20" i="2"/>
  <c r="L22" i="2"/>
  <c r="L24" i="2"/>
  <c r="L26" i="2"/>
  <c r="L28" i="2"/>
  <c r="L21" i="2"/>
  <c r="L23" i="2"/>
  <c r="L25" i="2"/>
  <c r="L27" i="2"/>
  <c r="L29" i="2"/>
  <c r="L30" i="2"/>
  <c r="L19" i="2"/>
  <c r="N30" i="2"/>
  <c r="N20" i="2"/>
  <c r="N22" i="2"/>
  <c r="N24" i="2"/>
  <c r="N26" i="2"/>
  <c r="N28" i="2"/>
  <c r="N21" i="2"/>
  <c r="N23" i="2"/>
  <c r="N25" i="2"/>
  <c r="N27" i="2"/>
  <c r="N29" i="2"/>
  <c r="I21" i="2"/>
  <c r="I23" i="2"/>
  <c r="I25" i="2"/>
  <c r="I27" i="2"/>
  <c r="I29" i="2"/>
  <c r="I22" i="2"/>
  <c r="I28" i="2"/>
  <c r="I30" i="2"/>
  <c r="I20" i="2"/>
  <c r="I24" i="2"/>
  <c r="I26" i="2"/>
  <c r="M19" i="2"/>
  <c r="N19" i="2"/>
  <c r="G30" i="2"/>
  <c r="G29" i="2"/>
  <c r="G20" i="2"/>
  <c r="G22" i="2"/>
  <c r="G24" i="2"/>
  <c r="G26" i="2"/>
  <c r="G28" i="2"/>
  <c r="G27" i="2"/>
  <c r="G21" i="2"/>
  <c r="G23" i="2"/>
  <c r="G25" i="2"/>
  <c r="J21" i="2"/>
  <c r="J23" i="2"/>
  <c r="J25" i="2"/>
  <c r="J27" i="2"/>
  <c r="J29" i="2"/>
  <c r="J30" i="2"/>
  <c r="J20" i="2"/>
  <c r="J22" i="2"/>
  <c r="J24" i="2"/>
  <c r="J26" i="2"/>
  <c r="J28" i="2"/>
  <c r="F30" i="2"/>
  <c r="F20" i="2"/>
  <c r="F22" i="2"/>
  <c r="F24" i="2"/>
  <c r="F26" i="2"/>
  <c r="F28" i="2"/>
  <c r="F21" i="2"/>
  <c r="F23" i="2"/>
  <c r="F25" i="2"/>
  <c r="F27" i="2"/>
  <c r="F29" i="2"/>
  <c r="H21" i="2"/>
  <c r="H23" i="2"/>
  <c r="H25" i="2"/>
  <c r="H27" i="2"/>
  <c r="H29" i="2"/>
  <c r="H30" i="2"/>
  <c r="H20" i="2"/>
  <c r="H22" i="2"/>
  <c r="H24" i="2"/>
  <c r="H26" i="2"/>
  <c r="H28" i="2"/>
  <c r="E19" i="2"/>
  <c r="J19" i="2"/>
  <c r="I5" i="1"/>
  <c r="L5" i="1"/>
  <c r="J5" i="1"/>
  <c r="M5" i="1"/>
  <c r="E5" i="1"/>
  <c r="D5" i="1"/>
  <c r="G5" i="1"/>
  <c r="K5" i="1"/>
  <c r="H5" i="1"/>
  <c r="F5" i="1"/>
  <c r="C5" i="1"/>
  <c r="B97" i="1"/>
  <c r="B101" i="1"/>
  <c r="R56" i="1" l="1"/>
  <c r="R57" i="1"/>
  <c r="O56" i="1"/>
  <c r="O57" i="1" s="1"/>
  <c r="P76" i="1"/>
  <c r="B15" i="1"/>
  <c r="R58" i="1" l="1"/>
  <c r="R59" i="1" s="1"/>
  <c r="R60" i="1" s="1"/>
  <c r="R61" i="1" s="1"/>
  <c r="O58" i="1"/>
  <c r="O59" i="1" s="1"/>
  <c r="O60" i="1" s="1"/>
  <c r="O61" i="1" s="1"/>
  <c r="B5" i="1"/>
  <c r="N5" i="1" s="1"/>
  <c r="C31" i="2"/>
  <c r="N15" i="1"/>
  <c r="O31" i="2" s="1"/>
  <c r="O30" i="2" l="1"/>
  <c r="O20" i="2"/>
  <c r="O22" i="2"/>
  <c r="O24" i="2"/>
  <c r="O26" i="2"/>
  <c r="O28" i="2"/>
  <c r="O27" i="2"/>
  <c r="O29" i="2"/>
  <c r="O21" i="2"/>
  <c r="O23" i="2"/>
  <c r="O25" i="2"/>
  <c r="O19" i="2"/>
  <c r="C30" i="2"/>
  <c r="C26" i="2"/>
  <c r="C29" i="2"/>
  <c r="C24" i="2"/>
  <c r="C25" i="2"/>
  <c r="C23" i="2"/>
  <c r="C20" i="2"/>
  <c r="C27" i="2"/>
  <c r="C22" i="2"/>
  <c r="C21" i="2"/>
  <c r="C28" i="2"/>
  <c r="C19" i="2"/>
</calcChain>
</file>

<file path=xl/sharedStrings.xml><?xml version="1.0" encoding="utf-8"?>
<sst xmlns="http://schemas.openxmlformats.org/spreadsheetml/2006/main" count="343" uniqueCount="139">
  <si>
    <t>Ian</t>
  </si>
  <si>
    <t>Feb</t>
  </si>
  <si>
    <t>Martie</t>
  </si>
  <si>
    <t>Aprilie</t>
  </si>
  <si>
    <t>Mai</t>
  </si>
  <si>
    <t>Iunie</t>
  </si>
  <si>
    <t>Iulie</t>
  </si>
  <si>
    <t>Aug</t>
  </si>
  <si>
    <t>Sept</t>
  </si>
  <si>
    <t>Oct</t>
  </si>
  <si>
    <t>Nov</t>
  </si>
  <si>
    <t>Dec</t>
  </si>
  <si>
    <t>An</t>
  </si>
  <si>
    <t>Total cheltuieli</t>
  </si>
  <si>
    <t>Deficit/Surplus financiar</t>
  </si>
  <si>
    <t>Venituri</t>
  </si>
  <si>
    <t>Total</t>
  </si>
  <si>
    <t>Cheltuieli</t>
  </si>
  <si>
    <t>Locuinţa</t>
  </si>
  <si>
    <t>Telefon mobil</t>
  </si>
  <si>
    <t>Transport</t>
  </si>
  <si>
    <t>Divertisment</t>
  </si>
  <si>
    <t>Concedii</t>
  </si>
  <si>
    <t>Altele</t>
  </si>
  <si>
    <t>Venit suplimentar</t>
  </si>
  <si>
    <t>Chirie/Ipotecă</t>
  </si>
  <si>
    <t>Gaze</t>
  </si>
  <si>
    <t>Linie telefonică interurbană terestră</t>
  </si>
  <si>
    <t>Internet</t>
  </si>
  <si>
    <t>Apă</t>
  </si>
  <si>
    <t>Electricitate</t>
  </si>
  <si>
    <t>Reparatii</t>
  </si>
  <si>
    <t>Asigurare</t>
  </si>
  <si>
    <t>altele</t>
  </si>
  <si>
    <t>ÎNGRIJIRE FAMILIE/PERSONALĂ</t>
  </si>
  <si>
    <t>Îmbrăcăminte/încălțăminte</t>
  </si>
  <si>
    <t>Tunsoare</t>
  </si>
  <si>
    <t>Medicamente</t>
  </si>
  <si>
    <t>Lentile de contact</t>
  </si>
  <si>
    <t>Produse de îngrijire</t>
  </si>
  <si>
    <t>Curățătorie</t>
  </si>
  <si>
    <t>Abonamente la sală, masaj...</t>
  </si>
  <si>
    <t>Asigurare sănatate/viață</t>
  </si>
  <si>
    <t>Automobil</t>
  </si>
  <si>
    <t>Asigurare auto</t>
  </si>
  <si>
    <t>Abonament de autobuz</t>
  </si>
  <si>
    <t>Abonament de metrou</t>
  </si>
  <si>
    <t>Benzină</t>
  </si>
  <si>
    <t>Taxă auto</t>
  </si>
  <si>
    <t>Reparații auto</t>
  </si>
  <si>
    <t xml:space="preserve"> </t>
  </si>
  <si>
    <t>ÎMPRUMUTURI</t>
  </si>
  <si>
    <t>Studii</t>
  </si>
  <si>
    <t>overdraft</t>
  </si>
  <si>
    <t>card de credit</t>
  </si>
  <si>
    <t>card de cumparaturi</t>
  </si>
  <si>
    <t>credite de nevoi personale</t>
  </si>
  <si>
    <t>credit ipotecar</t>
  </si>
  <si>
    <t>credit CAR</t>
  </si>
  <si>
    <t>credit IFN</t>
  </si>
  <si>
    <t>datorii la prieteni</t>
  </si>
  <si>
    <t>restante la intretinere</t>
  </si>
  <si>
    <t>Cablu</t>
  </si>
  <si>
    <t>Cinema/Concerte</t>
  </si>
  <si>
    <t>Club</t>
  </si>
  <si>
    <t>Ieșiri cu prietenii</t>
  </si>
  <si>
    <t>ECONOMII SAU INVESTIŢII</t>
  </si>
  <si>
    <t>Cont urgenta</t>
  </si>
  <si>
    <t>Cont rezerva</t>
  </si>
  <si>
    <t>Fond Mutual</t>
  </si>
  <si>
    <t>Cont de pensii</t>
  </si>
  <si>
    <t>JURIDICE</t>
  </si>
  <si>
    <t>Avocat</t>
  </si>
  <si>
    <t>Pensie alimentară</t>
  </si>
  <si>
    <t>Plăţi pentru garanţii sau procese</t>
  </si>
  <si>
    <t>CADOURI ŞI DONAŢII</t>
  </si>
  <si>
    <t>Filantropice 1</t>
  </si>
  <si>
    <t>Filantropice 2</t>
  </si>
  <si>
    <t>Filantropice 3</t>
  </si>
  <si>
    <t>Total Venituri</t>
  </si>
  <si>
    <t>ANUL</t>
  </si>
  <si>
    <t>Total Locuinta</t>
  </si>
  <si>
    <t>Total Ingrijire familie</t>
  </si>
  <si>
    <t>Total transport</t>
  </si>
  <si>
    <t>Total divertisment</t>
  </si>
  <si>
    <t>Total imprumuturi imprumuturi</t>
  </si>
  <si>
    <t>Total economii si investitii</t>
  </si>
  <si>
    <t>Total juridice</t>
  </si>
  <si>
    <t>Total cadouri si donatii</t>
  </si>
  <si>
    <t>Total plati diverse</t>
  </si>
  <si>
    <t>TENDINŢE CHELTUIELI</t>
  </si>
  <si>
    <t>Mar</t>
  </si>
  <si>
    <t>Apr</t>
  </si>
  <si>
    <t>Iun</t>
  </si>
  <si>
    <t>Iul</t>
  </si>
  <si>
    <t>Sep</t>
  </si>
  <si>
    <t>Tendinţă</t>
  </si>
  <si>
    <t>TENDINŢE VENITURI</t>
  </si>
  <si>
    <t>Chirii</t>
  </si>
  <si>
    <t>Buget personal anual</t>
  </si>
  <si>
    <t>Venituri independente</t>
  </si>
  <si>
    <t>Dividende</t>
  </si>
  <si>
    <t>Venit salariu 1</t>
  </si>
  <si>
    <t>Venit salariu 2</t>
  </si>
  <si>
    <t>ANIMALE DE COMPANIE</t>
  </si>
  <si>
    <t>Hrana</t>
  </si>
  <si>
    <t>Veterinar</t>
  </si>
  <si>
    <t>Deparazitare</t>
  </si>
  <si>
    <t>Total animale de companie</t>
  </si>
  <si>
    <t>mancare in oras</t>
  </si>
  <si>
    <t>Scoala</t>
  </si>
  <si>
    <t>Cursuri</t>
  </si>
  <si>
    <t>imbracaminte</t>
  </si>
  <si>
    <t>cursuri</t>
  </si>
  <si>
    <t>Total copii</t>
  </si>
  <si>
    <t>PLĂȚI DIVERSE</t>
  </si>
  <si>
    <t>MÂNCARE</t>
  </si>
  <si>
    <t>COPII</t>
  </si>
  <si>
    <t>Total mâncare</t>
  </si>
  <si>
    <t>Total RON</t>
  </si>
  <si>
    <t>target de economisit</t>
  </si>
  <si>
    <t>rest de economist</t>
  </si>
  <si>
    <t>Economii existente</t>
  </si>
  <si>
    <t>TOTAL ECONOMII</t>
  </si>
  <si>
    <t>Cat mai am de platit din principal</t>
  </si>
  <si>
    <t>Cate luni mai am de plata</t>
  </si>
  <si>
    <t>dobanda</t>
  </si>
  <si>
    <t>Rata lunara (principal si dobanda)</t>
  </si>
  <si>
    <t>Buget personal</t>
  </si>
  <si>
    <r>
      <t xml:space="preserve">Primul pas pentru a prelua controlul asupra banilor tăi este crearea propriului plan de buget personal.
Acest registru de lucru are foi de lucru </t>
    </r>
    <r>
      <rPr>
        <b/>
        <sz val="14"/>
        <color theme="3" tint="0.249977111117893"/>
        <rFont val="Corbel"/>
        <family val="2"/>
        <scheme val="minor"/>
      </rPr>
      <t>buget personal</t>
    </r>
    <r>
      <rPr>
        <sz val="14"/>
        <color theme="3" tint="0.499984740745262"/>
        <rFont val="Corbel"/>
        <family val="2"/>
        <scheme val="minor"/>
      </rPr>
      <t>,</t>
    </r>
    <r>
      <rPr>
        <b/>
        <sz val="14"/>
        <color theme="2" tint="-0.499984740745262"/>
        <rFont val="Corbel"/>
        <family val="2"/>
        <scheme val="minor"/>
      </rPr>
      <t>analiza tendinte cheltuieli</t>
    </r>
    <r>
      <rPr>
        <sz val="14"/>
        <color theme="3" tint="0.499984740745262"/>
        <rFont val="Corbel"/>
        <family val="2"/>
        <scheme val="minor"/>
      </rPr>
      <t xml:space="preserve">  şi </t>
    </r>
    <r>
      <rPr>
        <b/>
        <sz val="14"/>
        <color theme="3" tint="0.249977111117893"/>
        <rFont val="Corbel"/>
        <family val="2"/>
        <scheme val="minor"/>
      </rPr>
      <t xml:space="preserve">analiza tendinte venituri  </t>
    </r>
    <r>
      <rPr>
        <sz val="14"/>
        <color theme="3" tint="0.499984740745262"/>
        <rFont val="Corbel"/>
        <family val="2"/>
        <scheme val="minor"/>
      </rPr>
      <t xml:space="preserve">pentru bugetul personal. </t>
    </r>
  </si>
  <si>
    <t>Introduceti care sunt sumele pe care le planificati in fiecare luna pe categoriile de cheltuieli. Daca aveti nevoie pyteti sa redenumiti categoriile sau subcategoriile de buget in functie de stilul de viata.
La finalul lunii ajustati cheltuiala planificata cu cea reala si bugetati noua suma pentru luna urmatoare, tinand cont de ce ati descoperit ca este o valoare cat mai aproape de realitate</t>
  </si>
  <si>
    <t>analiza tendinte venituri</t>
  </si>
  <si>
    <t>Ghid</t>
  </si>
  <si>
    <t xml:space="preserve">Analiza tendinte cheltuieli </t>
  </si>
  <si>
    <t>Aici se importa datele legate de cheltuieli din registrul Buget personal, datele pe categorii fiind analizate in procente in raport cu totalul cheltuielilor lunare pentru a avea o analiza sintetizata a cheltuielilor.</t>
  </si>
  <si>
    <t>Aici se importa datele legate de venituri din registrul Buget personal, datele pe categorii fiind analizate in procente in raport cu totalul veniturilor lunare pentru a avea o analiza sintetizata a acestora.</t>
  </si>
  <si>
    <t>Bugetul personal anual</t>
  </si>
  <si>
    <t>Aici aveti o descriere a instrumentului si cum poate sa fie el folosit.
Daca introduceti noi randuri introduceti intre randurile deja existente de la fiecare categorie de cheltuieli, astfel se va pastra formula pe coloane</t>
  </si>
  <si>
    <t>mancare pentru casa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</si>
</sst>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 [$lei-418]"/>
    <numFmt numFmtId="165" formatCode="#,##0\ [$lei-418]"/>
    <numFmt numFmtId="166" formatCode="_([$RON]\ * #,##0_);_([$RON]\ * \(#,##0\);_([$RON]\ * &quot;-&quot;??_);_(@_)"/>
  </numFmts>
  <fonts count="48" x14ac:knownFonts="1">
    <font>
      <sz val="10"/>
      <color rgb="FF000000"/>
      <name val="Corbel"/>
    </font>
    <font>
      <sz val="20"/>
      <name val="Corbel"/>
    </font>
    <font>
      <sz val="14"/>
      <name val="Calibri Light"/>
      <family val="2"/>
    </font>
    <font>
      <b/>
      <sz val="14"/>
      <color rgb="FFFFFFFF"/>
      <name val="Calibri Light"/>
      <family val="2"/>
    </font>
    <font>
      <sz val="14"/>
      <color rgb="FF000000"/>
      <name val="Calibri Light"/>
      <family val="2"/>
    </font>
    <font>
      <sz val="10"/>
      <name val="Corbel"/>
      <family val="2"/>
    </font>
    <font>
      <b/>
      <sz val="33"/>
      <color theme="7" tint="-0.249977111117893"/>
      <name val="Tahoma"/>
      <family val="2"/>
    </font>
    <font>
      <sz val="14"/>
      <color rgb="FF000000"/>
      <name val="Corbel"/>
      <family val="2"/>
    </font>
    <font>
      <b/>
      <sz val="14"/>
      <color rgb="FFFFFFFF"/>
      <name val="Corbel"/>
      <family val="2"/>
    </font>
    <font>
      <b/>
      <sz val="9"/>
      <color theme="1"/>
      <name val="Corbel"/>
      <family val="2"/>
      <scheme val="major"/>
    </font>
    <font>
      <b/>
      <sz val="9"/>
      <color theme="1"/>
      <name val="Corbel"/>
      <family val="2"/>
      <charset val="238"/>
      <scheme val="minor"/>
    </font>
    <font>
      <sz val="8"/>
      <color theme="1"/>
      <name val="Corbel"/>
      <family val="2"/>
      <scheme val="major"/>
    </font>
    <font>
      <sz val="8"/>
      <color theme="1"/>
      <name val="Corbel"/>
      <family val="2"/>
      <charset val="238"/>
      <scheme val="major"/>
    </font>
    <font>
      <b/>
      <sz val="8"/>
      <color theme="1"/>
      <name val="Corbel"/>
      <family val="2"/>
      <charset val="238"/>
      <scheme val="major"/>
    </font>
    <font>
      <b/>
      <sz val="24"/>
      <color theme="7" tint="-0.249977111117893"/>
      <name val="Tahoma"/>
      <family val="2"/>
    </font>
    <font>
      <sz val="8"/>
      <name val="Corbel"/>
      <family val="2"/>
    </font>
    <font>
      <sz val="8"/>
      <color theme="1"/>
      <name val="Corbel"/>
      <scheme val="major"/>
    </font>
    <font>
      <b/>
      <sz val="16"/>
      <name val="Calibri Light"/>
      <family val="2"/>
    </font>
    <font>
      <b/>
      <sz val="10"/>
      <name val="Corbel"/>
      <family val="2"/>
    </font>
    <font>
      <sz val="10"/>
      <color theme="0"/>
      <name val="Corbel"/>
      <family val="2"/>
    </font>
    <font>
      <sz val="14"/>
      <color theme="0"/>
      <name val="Corbel"/>
      <family val="2"/>
    </font>
    <font>
      <b/>
      <sz val="16"/>
      <color theme="0"/>
      <name val="Calibri Light"/>
      <family val="2"/>
    </font>
    <font>
      <b/>
      <sz val="10"/>
      <color theme="0"/>
      <name val="Corbel"/>
      <family val="2"/>
    </font>
    <font>
      <b/>
      <sz val="18"/>
      <name val="Calibri Light"/>
      <family val="2"/>
    </font>
    <font>
      <b/>
      <sz val="22"/>
      <name val="Calibri Light"/>
      <family val="2"/>
    </font>
    <font>
      <b/>
      <sz val="14"/>
      <name val="Calibri Light"/>
      <family val="2"/>
    </font>
    <font>
      <b/>
      <sz val="14"/>
      <color indexed="63"/>
      <name val="Calibri Light"/>
      <family val="2"/>
    </font>
    <font>
      <b/>
      <sz val="12"/>
      <name val="Corbel"/>
      <family val="2"/>
    </font>
    <font>
      <sz val="12"/>
      <name val="Corbel"/>
      <family val="2"/>
    </font>
    <font>
      <b/>
      <sz val="12"/>
      <name val="Calibri Light"/>
      <family val="2"/>
    </font>
    <font>
      <sz val="12"/>
      <color rgb="FF000000"/>
      <name val="Corbel"/>
      <family val="2"/>
    </font>
    <font>
      <b/>
      <sz val="14"/>
      <color rgb="FF000000"/>
      <name val="Calibri Light"/>
      <family val="2"/>
    </font>
    <font>
      <sz val="10"/>
      <color rgb="FF000000"/>
      <name val="Corbel"/>
    </font>
    <font>
      <sz val="18"/>
      <color theme="3"/>
      <name val="Corbel"/>
      <family val="2"/>
      <scheme val="major"/>
    </font>
    <font>
      <b/>
      <sz val="8"/>
      <color theme="1"/>
      <name val="Corbel"/>
      <family val="2"/>
      <scheme val="major"/>
    </font>
    <font>
      <sz val="8"/>
      <color rgb="FF000000"/>
      <name val="Corbel"/>
      <family val="2"/>
    </font>
    <font>
      <b/>
      <sz val="14"/>
      <name val="Corbel"/>
      <family val="2"/>
    </font>
    <font>
      <b/>
      <sz val="14"/>
      <color theme="0"/>
      <name val="Corbel"/>
      <family val="2"/>
    </font>
    <font>
      <b/>
      <sz val="14"/>
      <color rgb="FF000000"/>
      <name val="Corbel"/>
      <family val="2"/>
    </font>
    <font>
      <sz val="10"/>
      <name val="Corbel"/>
    </font>
    <font>
      <b/>
      <sz val="24"/>
      <name val="Calibri Light"/>
      <family val="2"/>
    </font>
    <font>
      <b/>
      <sz val="10"/>
      <color indexed="63"/>
      <name val="Calibri Light"/>
      <family val="2"/>
    </font>
    <font>
      <b/>
      <sz val="10"/>
      <color indexed="63"/>
      <name val="Corbel"/>
      <family val="2"/>
      <scheme val="major"/>
    </font>
    <font>
      <sz val="14"/>
      <color theme="3" tint="0.499984740745262"/>
      <name val="Corbel"/>
      <family val="2"/>
      <scheme val="minor"/>
    </font>
    <font>
      <b/>
      <sz val="14"/>
      <color theme="3" tint="0.249977111117893"/>
      <name val="Corbel"/>
      <family val="2"/>
      <scheme val="minor"/>
    </font>
    <font>
      <b/>
      <sz val="14"/>
      <color theme="0"/>
      <name val="Corbel"/>
      <family val="2"/>
      <scheme val="major"/>
    </font>
    <font>
      <sz val="11"/>
      <color theme="3" tint="0.24994659260841701"/>
      <name val="Corbel"/>
      <family val="2"/>
      <scheme val="minor"/>
    </font>
    <font>
      <b/>
      <sz val="14"/>
      <color theme="2" tint="-0.499984740745262"/>
      <name val="Corbel"/>
      <family val="2"/>
      <scheme val="minor"/>
    </font>
  </fonts>
  <fills count="16">
    <fill>
      <patternFill patternType="none"/>
    </fill>
    <fill>
      <patternFill patternType="gray125"/>
    </fill>
    <fill>
      <patternFill patternType="solid">
        <fgColor rgb="FFFFFFFF"/>
        <bgColor rgb="FFFFFFFF"/>
      </patternFill>
    </fill>
    <fill>
      <patternFill patternType="solid">
        <fgColor rgb="FF8D89A4"/>
        <bgColor rgb="FF8D89A4"/>
      </patternFill>
    </fill>
    <fill>
      <patternFill patternType="solid">
        <fgColor rgb="FFABB89D"/>
        <bgColor rgb="FFABB89D"/>
      </patternFill>
    </fill>
    <fill>
      <patternFill patternType="solid">
        <fgColor rgb="FFBAB8C8"/>
        <bgColor rgb="FFBAB8C8"/>
      </patternFill>
    </fill>
    <fill>
      <patternFill patternType="solid">
        <fgColor theme="0"/>
        <bgColor indexed="64"/>
      </patternFill>
    </fill>
    <fill>
      <patternFill patternType="solid">
        <fgColor rgb="FFE3E7DE"/>
        <bgColor rgb="FFE3E7DE"/>
      </patternFill>
    </fill>
    <fill>
      <patternFill patternType="solid">
        <fgColor theme="0"/>
        <bgColor rgb="FFBAB8C8"/>
      </patternFill>
    </fill>
    <fill>
      <patternFill patternType="solid">
        <fgColor theme="7" tint="0.39997558519241921"/>
        <bgColor indexed="64"/>
      </patternFill>
    </fill>
    <fill>
      <patternFill patternType="solid">
        <fgColor theme="3" tint="0.24994659260841701"/>
        <bgColor indexed="64"/>
      </patternFill>
    </fill>
    <fill>
      <patternFill patternType="solid">
        <fgColor theme="4" tint="-0.24994659260841701"/>
        <bgColor indexed="64"/>
      </patternFill>
    </fill>
    <fill>
      <patternFill patternType="solid">
        <fgColor theme="5"/>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3" tint="0.749961851863155"/>
        <bgColor indexed="64"/>
      </patternFill>
    </fill>
  </fills>
  <borders count="21">
    <border>
      <left/>
      <right/>
      <top/>
      <bottom/>
      <diagonal/>
    </border>
    <border>
      <left/>
      <right/>
      <top style="medium">
        <color rgb="FFFFFFFF"/>
      </top>
      <bottom style="medium">
        <color rgb="FFFFFFFF"/>
      </bottom>
      <diagonal/>
    </border>
    <border>
      <left/>
      <right style="thin">
        <color rgb="FFFFFFFF"/>
      </right>
      <top style="medium">
        <color rgb="FFFFFFFF"/>
      </top>
      <bottom/>
      <diagonal/>
    </border>
    <border>
      <left style="thin">
        <color rgb="FFFFFFFF"/>
      </left>
      <right style="thin">
        <color rgb="FFFFFFFF"/>
      </right>
      <top style="medium">
        <color rgb="FFFFFFFF"/>
      </top>
      <bottom/>
      <diagonal/>
    </border>
    <border>
      <left/>
      <right style="thin">
        <color rgb="FFBFBFBF"/>
      </right>
      <top/>
      <bottom/>
      <diagonal/>
    </border>
    <border>
      <left style="thin">
        <color rgb="FFBFBFBF"/>
      </left>
      <right style="thin">
        <color rgb="FFBFBFBF"/>
      </right>
      <top/>
      <bottom/>
      <diagonal/>
    </border>
    <border>
      <left style="thin">
        <color rgb="FFBFBFBF"/>
      </left>
      <right/>
      <top/>
      <bottom/>
      <diagonal/>
    </border>
    <border>
      <left/>
      <right/>
      <top/>
      <bottom style="medium">
        <color rgb="FFFFFFFF"/>
      </bottom>
      <diagonal/>
    </border>
    <border>
      <left/>
      <right/>
      <top/>
      <bottom style="medium">
        <color rgb="FFFFFFFF"/>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top/>
      <bottom style="medium">
        <color rgb="FFFFFFFF"/>
      </bottom>
      <diagonal/>
    </border>
    <border>
      <left/>
      <right/>
      <top/>
      <bottom style="thin">
        <color indexed="64"/>
      </bottom>
      <diagonal/>
    </border>
    <border>
      <left style="thin">
        <color theme="0" tint="-0.14996795556505021"/>
      </left>
      <right/>
      <top style="thin">
        <color theme="0" tint="-0.14996795556505021"/>
      </top>
      <bottom/>
      <diagonal/>
    </border>
    <border>
      <left style="thin">
        <color theme="0" tint="-0.14996795556505021"/>
      </left>
      <right/>
      <top/>
      <bottom/>
      <diagonal/>
    </border>
    <border>
      <left/>
      <right/>
      <top style="thin">
        <color theme="0" tint="-0.14996795556505021"/>
      </top>
      <bottom/>
      <diagonal/>
    </border>
    <border>
      <left/>
      <right/>
      <top style="thin">
        <color theme="6"/>
      </top>
      <bottom style="medium">
        <color rgb="FFFFFFFF"/>
      </bottom>
      <diagonal/>
    </border>
    <border>
      <left/>
      <right style="thin">
        <color theme="6"/>
      </right>
      <top style="thin">
        <color theme="6"/>
      </top>
      <bottom style="medium">
        <color rgb="FFFFFFFF"/>
      </bottom>
      <diagonal/>
    </border>
    <border>
      <left/>
      <right style="thin">
        <color theme="6"/>
      </right>
      <top style="medium">
        <color rgb="FFFFFFFF"/>
      </top>
      <bottom style="medium">
        <color rgb="FFFFFFFF"/>
      </bottom>
      <diagonal/>
    </border>
    <border>
      <left style="thin">
        <color indexed="64"/>
      </left>
      <right style="thin">
        <color indexed="22"/>
      </right>
      <top style="thin">
        <color indexed="22"/>
      </top>
      <bottom/>
      <diagonal/>
    </border>
    <border>
      <left/>
      <right/>
      <top/>
      <bottom style="medium">
        <color theme="3" tint="0.749961851863155"/>
      </bottom>
      <diagonal/>
    </border>
  </borders>
  <cellStyleXfs count="3">
    <xf numFmtId="0" fontId="0" fillId="0" borderId="0"/>
    <xf numFmtId="9" fontId="32" fillId="0" borderId="0" applyFont="0" applyFill="0" applyBorder="0" applyAlignment="0" applyProtection="0"/>
    <xf numFmtId="0" fontId="33" fillId="0" borderId="0" applyNumberFormat="0" applyFill="0" applyBorder="0" applyAlignment="0" applyProtection="0"/>
  </cellStyleXfs>
  <cellXfs count="100">
    <xf numFmtId="0" fontId="0" fillId="0" borderId="0" xfId="0"/>
    <xf numFmtId="0" fontId="1" fillId="2" borderId="1" xfId="0" applyFont="1" applyFill="1" applyBorder="1" applyAlignment="1">
      <alignment horizontal="left"/>
    </xf>
    <xf numFmtId="0" fontId="2" fillId="2" borderId="1" xfId="0" applyFont="1" applyFill="1" applyBorder="1" applyAlignment="1">
      <alignment horizontal="left"/>
    </xf>
    <xf numFmtId="0" fontId="3" fillId="3" borderId="1" xfId="0" applyFont="1" applyFill="1" applyBorder="1" applyAlignment="1">
      <alignment horizontal="center" vertical="center"/>
    </xf>
    <xf numFmtId="0" fontId="4" fillId="0" borderId="0" xfId="0" applyFont="1"/>
    <xf numFmtId="0" fontId="6" fillId="0" borderId="0" xfId="0" applyFont="1" applyAlignment="1">
      <alignment vertical="center" wrapText="1"/>
    </xf>
    <xf numFmtId="0" fontId="1" fillId="2" borderId="8" xfId="0" applyFont="1" applyFill="1" applyBorder="1" applyAlignment="1">
      <alignment horizontal="left"/>
    </xf>
    <xf numFmtId="0" fontId="7" fillId="0" borderId="0" xfId="0" applyFont="1"/>
    <xf numFmtId="0" fontId="8" fillId="3" borderId="1" xfId="0" applyFont="1" applyFill="1" applyBorder="1" applyAlignment="1">
      <alignment horizontal="center" vertical="center"/>
    </xf>
    <xf numFmtId="0" fontId="14" fillId="6" borderId="0" xfId="0" applyFont="1" applyFill="1" applyAlignment="1">
      <alignment vertical="center"/>
    </xf>
    <xf numFmtId="0" fontId="0" fillId="6" borderId="0" xfId="0" applyFill="1"/>
    <xf numFmtId="0" fontId="9" fillId="6" borderId="0" xfId="0" applyFont="1" applyFill="1" applyAlignment="1">
      <alignment horizontal="left" indent="1"/>
    </xf>
    <xf numFmtId="0" fontId="10" fillId="6" borderId="0" xfId="0" applyFont="1" applyFill="1" applyAlignment="1">
      <alignment vertical="center"/>
    </xf>
    <xf numFmtId="4" fontId="11" fillId="6" borderId="0" xfId="0" applyNumberFormat="1" applyFont="1" applyFill="1"/>
    <xf numFmtId="0" fontId="10" fillId="6" borderId="0" xfId="0" applyFont="1" applyFill="1" applyAlignment="1">
      <alignment vertical="center" wrapText="1"/>
    </xf>
    <xf numFmtId="4" fontId="12" fillId="6" borderId="0" xfId="0" applyNumberFormat="1" applyFont="1" applyFill="1"/>
    <xf numFmtId="4" fontId="11" fillId="6" borderId="13" xfId="0" applyNumberFormat="1" applyFont="1" applyFill="1" applyBorder="1"/>
    <xf numFmtId="4" fontId="11" fillId="6" borderId="14" xfId="0" applyNumberFormat="1" applyFont="1" applyFill="1" applyBorder="1"/>
    <xf numFmtId="4" fontId="13" fillId="6" borderId="13" xfId="0" applyNumberFormat="1" applyFont="1" applyFill="1" applyBorder="1"/>
    <xf numFmtId="4" fontId="16" fillId="6" borderId="0" xfId="0" applyNumberFormat="1" applyFont="1" applyFill="1"/>
    <xf numFmtId="0" fontId="17" fillId="5" borderId="8" xfId="0" applyFont="1" applyFill="1" applyBorder="1" applyAlignment="1">
      <alignment horizontal="left" vertical="center"/>
    </xf>
    <xf numFmtId="0" fontId="18" fillId="5" borderId="16" xfId="0" applyFont="1" applyFill="1" applyBorder="1" applyAlignment="1">
      <alignment horizontal="left" vertical="center"/>
    </xf>
    <xf numFmtId="0" fontId="18" fillId="5" borderId="17" xfId="0" applyFont="1" applyFill="1" applyBorder="1" applyAlignment="1">
      <alignment horizontal="left" vertical="center"/>
    </xf>
    <xf numFmtId="0" fontId="17" fillId="5" borderId="1" xfId="0" applyFont="1" applyFill="1" applyBorder="1" applyAlignment="1">
      <alignment horizontal="left" vertical="center"/>
    </xf>
    <xf numFmtId="0" fontId="18" fillId="5" borderId="1" xfId="0" applyFont="1" applyFill="1" applyBorder="1" applyAlignment="1">
      <alignment horizontal="left" vertical="center"/>
    </xf>
    <xf numFmtId="0" fontId="18" fillId="5" borderId="18" xfId="0" applyFont="1" applyFill="1" applyBorder="1" applyAlignment="1">
      <alignment horizontal="left" vertical="center"/>
    </xf>
    <xf numFmtId="0" fontId="19" fillId="6" borderId="0" xfId="0" applyFont="1" applyFill="1"/>
    <xf numFmtId="0" fontId="20" fillId="6" borderId="0" xfId="0" applyFont="1" applyFill="1"/>
    <xf numFmtId="0" fontId="21" fillId="8" borderId="1" xfId="0" applyFont="1" applyFill="1" applyBorder="1" applyAlignment="1">
      <alignment horizontal="left" vertical="center"/>
    </xf>
    <xf numFmtId="0" fontId="22" fillId="8" borderId="1" xfId="0" applyFont="1" applyFill="1" applyBorder="1" applyAlignment="1">
      <alignment horizontal="left" vertical="center"/>
    </xf>
    <xf numFmtId="0" fontId="22" fillId="8" borderId="18" xfId="0" applyFont="1" applyFill="1" applyBorder="1" applyAlignment="1">
      <alignment horizontal="left" vertical="center"/>
    </xf>
    <xf numFmtId="0" fontId="21" fillId="8" borderId="8"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17" xfId="0" applyFont="1" applyFill="1" applyBorder="1" applyAlignment="1">
      <alignment horizontal="left" vertical="center"/>
    </xf>
    <xf numFmtId="0" fontId="24" fillId="5" borderId="1" xfId="0" applyFont="1" applyFill="1" applyBorder="1" applyAlignment="1">
      <alignment horizontal="left" vertical="center"/>
    </xf>
    <xf numFmtId="0" fontId="23" fillId="4" borderId="2" xfId="0" applyFont="1" applyFill="1" applyBorder="1" applyAlignment="1">
      <alignment vertical="center"/>
    </xf>
    <xf numFmtId="0" fontId="25" fillId="3" borderId="7" xfId="0" applyFont="1" applyFill="1" applyBorder="1" applyAlignment="1">
      <alignment horizontal="left" vertical="center"/>
    </xf>
    <xf numFmtId="0" fontId="5" fillId="6" borderId="0" xfId="0" applyFont="1" applyFill="1"/>
    <xf numFmtId="0" fontId="5" fillId="0" borderId="0" xfId="0" applyFont="1"/>
    <xf numFmtId="0" fontId="27" fillId="5" borderId="1" xfId="0" applyFont="1" applyFill="1" applyBorder="1" applyAlignment="1">
      <alignment horizontal="left" vertical="center"/>
    </xf>
    <xf numFmtId="165" fontId="28" fillId="0" borderId="0" xfId="0" applyNumberFormat="1" applyFont="1" applyAlignment="1">
      <alignment vertical="center"/>
    </xf>
    <xf numFmtId="164" fontId="28" fillId="4" borderId="3" xfId="0" applyNumberFormat="1" applyFont="1" applyFill="1" applyBorder="1" applyAlignment="1">
      <alignment vertical="center"/>
    </xf>
    <xf numFmtId="0" fontId="29" fillId="5" borderId="1" xfId="0" applyFont="1" applyFill="1" applyBorder="1" applyAlignment="1">
      <alignment horizontal="left" vertical="center"/>
    </xf>
    <xf numFmtId="0" fontId="27" fillId="5" borderId="18" xfId="0" applyFont="1" applyFill="1" applyBorder="1" applyAlignment="1">
      <alignment horizontal="left" vertical="center"/>
    </xf>
    <xf numFmtId="0" fontId="27" fillId="5" borderId="16" xfId="0" applyFont="1" applyFill="1" applyBorder="1" applyAlignment="1">
      <alignment horizontal="left" vertical="center"/>
    </xf>
    <xf numFmtId="0" fontId="27" fillId="5" borderId="17" xfId="0" applyFont="1" applyFill="1" applyBorder="1" applyAlignment="1">
      <alignment horizontal="left" vertical="center"/>
    </xf>
    <xf numFmtId="165" fontId="27" fillId="0" borderId="0" xfId="0" applyNumberFormat="1" applyFont="1" applyAlignment="1">
      <alignment vertical="center"/>
    </xf>
    <xf numFmtId="165" fontId="30" fillId="0" borderId="0" xfId="0" applyNumberFormat="1" applyFont="1"/>
    <xf numFmtId="0" fontId="26" fillId="0" borderId="9" xfId="0" applyFont="1" applyBorder="1" applyAlignment="1">
      <alignment horizontal="left" vertical="center" wrapText="1"/>
    </xf>
    <xf numFmtId="0" fontId="26" fillId="0" borderId="10" xfId="0" applyFont="1" applyBorder="1" applyAlignment="1">
      <alignmen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xf>
    <xf numFmtId="0" fontId="25" fillId="0" borderId="0" xfId="0" applyFont="1" applyAlignment="1">
      <alignment vertical="center"/>
    </xf>
    <xf numFmtId="0" fontId="25" fillId="0" borderId="0" xfId="0" applyFont="1" applyAlignment="1">
      <alignment vertical="center" wrapText="1"/>
    </xf>
    <xf numFmtId="0" fontId="25" fillId="7" borderId="0" xfId="0" applyFont="1" applyFill="1"/>
    <xf numFmtId="0" fontId="25" fillId="2" borderId="0" xfId="0" applyFont="1" applyFill="1"/>
    <xf numFmtId="0" fontId="31" fillId="0" borderId="0" xfId="0" applyFont="1"/>
    <xf numFmtId="0" fontId="25" fillId="9" borderId="0" xfId="0" applyFont="1" applyFill="1" applyAlignment="1">
      <alignment vertical="center"/>
    </xf>
    <xf numFmtId="165" fontId="30" fillId="9" borderId="0" xfId="0" applyNumberFormat="1" applyFont="1" applyFill="1"/>
    <xf numFmtId="0" fontId="30" fillId="9" borderId="0" xfId="0" applyFont="1" applyFill="1"/>
    <xf numFmtId="165" fontId="28" fillId="7" borderId="0" xfId="0" applyNumberFormat="1" applyFont="1" applyFill="1"/>
    <xf numFmtId="165" fontId="28" fillId="2" borderId="0" xfId="0" applyNumberFormat="1" applyFont="1" applyFill="1"/>
    <xf numFmtId="164" fontId="27" fillId="4" borderId="3" xfId="0" applyNumberFormat="1" applyFont="1" applyFill="1" applyBorder="1" applyAlignment="1">
      <alignment vertical="center"/>
    </xf>
    <xf numFmtId="165" fontId="27" fillId="9" borderId="0" xfId="0" applyNumberFormat="1" applyFont="1" applyFill="1" applyAlignment="1">
      <alignment vertical="center"/>
    </xf>
    <xf numFmtId="9" fontId="0" fillId="6" borderId="0" xfId="1" applyFont="1" applyFill="1"/>
    <xf numFmtId="166" fontId="34" fillId="6" borderId="0" xfId="0" applyNumberFormat="1" applyFont="1" applyFill="1" applyAlignment="1">
      <alignment horizontal="left" indent="1"/>
    </xf>
    <xf numFmtId="166" fontId="11" fillId="6" borderId="0" xfId="0" applyNumberFormat="1" applyFont="1" applyFill="1"/>
    <xf numFmtId="166" fontId="35" fillId="6" borderId="0" xfId="0" applyNumberFormat="1" applyFont="1" applyFill="1"/>
    <xf numFmtId="0" fontId="34" fillId="6" borderId="0" xfId="0" applyFont="1" applyFill="1" applyAlignment="1">
      <alignment horizontal="right" indent="1"/>
    </xf>
    <xf numFmtId="0" fontId="17" fillId="2" borderId="4" xfId="0" applyFont="1" applyFill="1" applyBorder="1" applyAlignment="1">
      <alignment vertical="center"/>
    </xf>
    <xf numFmtId="164" fontId="36" fillId="2" borderId="5" xfId="0" applyNumberFormat="1" applyFont="1" applyFill="1" applyBorder="1"/>
    <xf numFmtId="164" fontId="36" fillId="2" borderId="6" xfId="0" applyNumberFormat="1" applyFont="1" applyFill="1" applyBorder="1"/>
    <xf numFmtId="0" fontId="37" fillId="6" borderId="0" xfId="0" applyFont="1" applyFill="1"/>
    <xf numFmtId="0" fontId="38" fillId="0" borderId="0" xfId="0" applyFont="1"/>
    <xf numFmtId="165" fontId="5" fillId="6" borderId="0" xfId="0" applyNumberFormat="1" applyFont="1" applyFill="1" applyAlignment="1">
      <alignment vertical="center"/>
    </xf>
    <xf numFmtId="165" fontId="39" fillId="6" borderId="0" xfId="0" applyNumberFormat="1" applyFont="1" applyFill="1" applyAlignment="1">
      <alignment vertical="center"/>
    </xf>
    <xf numFmtId="0" fontId="18" fillId="5" borderId="16" xfId="0" applyFont="1" applyFill="1" applyBorder="1" applyAlignment="1">
      <alignment horizontal="left" vertical="center" wrapText="1"/>
    </xf>
    <xf numFmtId="0" fontId="40" fillId="4" borderId="2" xfId="0" applyFont="1" applyFill="1" applyBorder="1" applyAlignment="1">
      <alignment vertical="center"/>
    </xf>
    <xf numFmtId="0" fontId="41" fillId="0" borderId="9" xfId="0" applyFont="1" applyBorder="1" applyAlignment="1">
      <alignment horizontal="left" vertical="center" wrapText="1"/>
    </xf>
    <xf numFmtId="0" fontId="42" fillId="6" borderId="19" xfId="0" applyFont="1" applyFill="1" applyBorder="1" applyAlignment="1">
      <alignment horizontal="left" vertical="center" wrapText="1"/>
    </xf>
    <xf numFmtId="0" fontId="34" fillId="6" borderId="15" xfId="0" applyFont="1" applyFill="1" applyBorder="1" applyAlignment="1">
      <alignment horizontal="left" indent="1"/>
    </xf>
    <xf numFmtId="9" fontId="11" fillId="6" borderId="15" xfId="1" applyFont="1" applyFill="1" applyBorder="1" applyAlignment="1">
      <alignment horizontal="left" indent="1"/>
    </xf>
    <xf numFmtId="0" fontId="33" fillId="0" borderId="0" xfId="2"/>
    <xf numFmtId="0" fontId="0" fillId="0" borderId="0" xfId="0" applyAlignment="1">
      <alignment vertical="center"/>
    </xf>
    <xf numFmtId="0" fontId="0" fillId="0" borderId="20" xfId="0" applyBorder="1" applyAlignment="1">
      <alignment vertical="center"/>
    </xf>
    <xf numFmtId="0" fontId="45" fillId="11" borderId="0" xfId="0" applyFont="1" applyFill="1" applyAlignment="1">
      <alignment horizontal="left" vertical="center" indent="1"/>
    </xf>
    <xf numFmtId="0" fontId="45" fillId="12" borderId="0" xfId="0" applyFont="1" applyFill="1" applyAlignment="1">
      <alignment horizontal="left" vertical="center" indent="1"/>
    </xf>
    <xf numFmtId="0" fontId="45" fillId="10" borderId="0" xfId="0" applyFont="1" applyFill="1" applyAlignment="1">
      <alignment horizontal="left" vertical="center" indent="1"/>
    </xf>
    <xf numFmtId="0" fontId="45" fillId="13" borderId="0" xfId="0" applyFont="1" applyFill="1" applyAlignment="1">
      <alignment horizontal="left" vertical="center" indent="1"/>
    </xf>
    <xf numFmtId="0" fontId="45" fillId="14" borderId="0" xfId="0" applyFont="1" applyFill="1" applyAlignment="1">
      <alignment horizontal="left" vertical="center" indent="1"/>
    </xf>
    <xf numFmtId="0" fontId="45" fillId="15" borderId="0" xfId="0" applyFont="1" applyFill="1" applyAlignment="1">
      <alignment horizontal="left" vertical="center" indent="1"/>
    </xf>
    <xf numFmtId="0" fontId="46" fillId="13" borderId="0" xfId="0" applyFont="1" applyFill="1" applyAlignment="1">
      <alignment horizontal="left" vertical="top" wrapText="1" indent="1"/>
    </xf>
    <xf numFmtId="0" fontId="46" fillId="14" borderId="0" xfId="0" applyFont="1" applyFill="1" applyAlignment="1">
      <alignment horizontal="left" vertical="top" wrapText="1" indent="1"/>
    </xf>
    <xf numFmtId="0" fontId="46" fillId="15" borderId="0" xfId="0" applyFont="1" applyFill="1" applyAlignment="1">
      <alignment horizontal="left" vertical="top" wrapText="1" indent="1"/>
    </xf>
    <xf numFmtId="0" fontId="0" fillId="6" borderId="0" xfId="0" applyFill="1" applyAlignment="1">
      <alignment vertical="center"/>
    </xf>
    <xf numFmtId="0" fontId="43" fillId="0" borderId="0" xfId="0" applyFont="1" applyAlignment="1">
      <alignment horizontal="left" wrapText="1"/>
    </xf>
    <xf numFmtId="0" fontId="6" fillId="0" borderId="0" xfId="0" applyFont="1" applyAlignment="1">
      <alignment horizontal="left" vertical="center" wrapText="1"/>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2" xfId="0" applyFont="1" applyBorder="1" applyAlignment="1">
      <alignment horizontal="center" vertical="center" wrapText="1"/>
    </xf>
  </cellXfs>
  <cellStyles count="3">
    <cellStyle name="Normal" xfId="0" builtinId="0"/>
    <cellStyle name="Percent" xfId="1" builtinId="5"/>
    <cellStyle name="Title" xfId="2" builtinId="15"/>
  </cellStyles>
  <dxfs count="342">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outline="0">
        <left style="thin">
          <color indexed="22"/>
        </left>
        <right/>
        <top/>
        <bottom/>
      </border>
    </dxf>
    <dxf>
      <font>
        <b/>
        <i val="0"/>
        <strike val="0"/>
        <condense val="0"/>
        <extend val="0"/>
        <outline val="0"/>
        <shadow val="0"/>
        <u val="none"/>
        <vertAlign val="baseline"/>
        <sz val="10"/>
        <color indexed="63"/>
        <name val="Calibri Light"/>
        <family val="2"/>
        <scheme val="maj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top style="thin">
          <color rgb="FF808080"/>
        </top>
        <bottom style="thin">
          <color rgb="FF808080"/>
        </bottom>
      </border>
    </dxf>
    <dxf>
      <fill>
        <patternFill>
          <fgColor indexed="64"/>
          <bgColor theme="0"/>
        </patternFill>
      </fill>
    </dxf>
    <dxf>
      <font>
        <b/>
        <i val="0"/>
        <strike val="0"/>
        <condense val="0"/>
        <extend val="0"/>
        <outline val="0"/>
        <shadow val="0"/>
        <u val="none"/>
        <vertAlign val="baseline"/>
        <sz val="9"/>
        <color theme="1"/>
        <name val="Corbel"/>
        <scheme val="major"/>
      </font>
      <fill>
        <patternFill patternType="solid">
          <fgColor indexed="64"/>
          <bgColor theme="0"/>
        </patternFill>
      </fill>
      <alignment horizontal="lef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fill>
        <patternFill patternType="solid">
          <fgColor indexed="64"/>
          <bgColor theme="0"/>
        </patternFill>
      </fill>
      <alignment horizontal="left" vertical="bottom" textRotation="0" wrapText="0" indent="1" justifyLastLine="0" shrinkToFit="0" readingOrder="0"/>
    </dxf>
    <dxf>
      <border outline="0">
        <top style="thin">
          <color theme="1" tint="0.499984740745262"/>
        </top>
        <bottom style="thin">
          <color theme="1" tint="0.499984740745262"/>
        </bottom>
      </border>
    </dxf>
    <dxf>
      <fill>
        <patternFill patternType="solid">
          <fgColor indexed="64"/>
          <bgColor theme="0"/>
        </patternFill>
      </fill>
    </dxf>
    <dxf>
      <font>
        <b/>
        <i val="0"/>
        <strike val="0"/>
        <condense val="0"/>
        <extend val="0"/>
        <outline val="0"/>
        <shadow val="0"/>
        <u val="none"/>
        <vertAlign val="baseline"/>
        <sz val="9"/>
        <color theme="1"/>
        <name val="Corbel"/>
        <scheme val="major"/>
      </font>
      <fill>
        <patternFill patternType="solid">
          <fgColor indexed="64"/>
          <bgColor theme="0"/>
        </patternFill>
      </fill>
      <alignment horizontal="left" vertical="bottom" textRotation="0" wrapText="0" indent="1"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strike val="0"/>
        <outline val="0"/>
        <shadow val="0"/>
        <u val="none"/>
        <vertAlign val="baseline"/>
        <sz val="12"/>
      </font>
      <numFmt numFmtId="165" formatCode="#,##0\ [$lei-418]"/>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i val="0"/>
        <strike val="0"/>
        <condense val="0"/>
        <extend val="0"/>
        <outline val="0"/>
        <shadow val="0"/>
        <u val="none"/>
        <vertAlign val="baseline"/>
        <sz val="14"/>
        <color rgb="FF000000"/>
        <name val="Calibri Light"/>
        <family val="2"/>
        <scheme val="none"/>
      </font>
      <alignment horizontal="general" vertical="bottom" textRotation="0" wrapText="0" indent="0" justifyLastLine="0" shrinkToFit="0" readingOrder="0"/>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border outline="0">
        <bottom style="medium">
          <color rgb="FFFFFFFF"/>
        </bottom>
      </border>
    </dxf>
    <dxf>
      <font>
        <b/>
        <i val="0"/>
        <strike val="0"/>
        <condense val="0"/>
        <extend val="0"/>
        <outline val="0"/>
        <shadow val="0"/>
        <u val="none"/>
        <vertAlign val="baseline"/>
        <sz val="10"/>
        <color auto="1"/>
        <name val="Corbel"/>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fill>
        <patternFill patternType="solid">
          <fgColor indexed="64"/>
          <bgColor theme="7" tint="0.39997558519241921"/>
        </patternFill>
      </fill>
    </dxf>
    <dxf>
      <font>
        <strike val="0"/>
        <outline val="0"/>
        <shadow val="0"/>
        <u val="none"/>
        <vertAlign val="baseline"/>
        <sz val="12"/>
      </font>
      <numFmt numFmtId="165" formatCode="#,##0\ [$lei-418]"/>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font>
    </dxf>
    <dxf>
      <fill>
        <patternFill patternType="solid">
          <fgColor indexed="64"/>
          <bgColor theme="7" tint="0.39997558519241921"/>
        </patternFill>
      </fill>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strike val="0"/>
        <outline val="0"/>
        <shadow val="0"/>
        <u val="none"/>
        <vertAlign val="baseline"/>
        <sz val="12"/>
      </font>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strike val="0"/>
        <outline val="0"/>
        <shadow val="0"/>
        <u val="none"/>
        <vertAlign val="baseline"/>
        <sz val="14"/>
        <name val="Calibri Light"/>
        <family val="2"/>
        <scheme val="none"/>
      </font>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4" formatCode="#,##0.0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4" formatCode="#,##0.0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medium">
          <color rgb="FFFFFFFF"/>
        </top>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val="0"/>
        <i val="0"/>
        <strike val="0"/>
        <condense val="0"/>
        <extend val="0"/>
        <outline val="0"/>
        <shadow val="0"/>
        <u val="none"/>
        <vertAlign val="baseline"/>
        <sz val="10"/>
        <color auto="1"/>
        <name val="Corbel"/>
        <scheme val="none"/>
      </font>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strike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right style="thin">
          <color indexed="22"/>
        </right>
        <top style="thin">
          <color indexed="22"/>
        </top>
        <bottom style="thin">
          <color indexed="22"/>
        </bottom>
      </border>
    </dxf>
    <dxf>
      <border outline="0">
        <left style="thin">
          <color indexed="64"/>
        </left>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fill>
        <patternFill>
          <bgColor theme="0" tint="-4.9989318521683403E-2"/>
        </patternFill>
      </fill>
    </dxf>
    <dxf>
      <fill>
        <patternFill>
          <bgColor theme="0" tint="-4.9989318521683403E-2"/>
        </patternFill>
      </fill>
    </dxf>
    <dxf>
      <font>
        <b/>
        <i val="0"/>
        <color theme="1"/>
      </font>
      <fill>
        <patternFill patternType="none">
          <bgColor auto="1"/>
        </patternFill>
      </fill>
      <border>
        <left/>
        <right/>
        <top style="thin">
          <color theme="0" tint="-0.14996795556505021"/>
        </top>
        <bottom style="thin">
          <color theme="1" tint="0.499984740745262"/>
        </bottom>
        <vertical style="thin">
          <color theme="0" tint="-0.14996795556505021"/>
        </vertical>
        <horizontal/>
      </border>
    </dxf>
    <dxf>
      <font>
        <b/>
        <i val="0"/>
        <color theme="1"/>
      </font>
      <fill>
        <patternFill patternType="none">
          <bgColor auto="1"/>
        </patternFill>
      </fill>
      <border>
        <left/>
        <right/>
        <top style="thin">
          <color theme="1" tint="0.499984740745262"/>
        </top>
        <bottom style="thin">
          <color theme="0" tint="-0.14996795556505021"/>
        </bottom>
        <vertical/>
        <horizontal/>
      </border>
    </dxf>
    <dxf>
      <font>
        <b val="0"/>
        <i val="0"/>
        <color theme="1"/>
      </font>
      <fill>
        <patternFill patternType="none">
          <bgColor auto="1"/>
        </patternFill>
      </fill>
      <border diagonalUp="0" diagonalDown="0">
        <left/>
        <right/>
        <top/>
        <bottom/>
        <vertical style="thin">
          <color theme="0" tint="-0.14996795556505021"/>
        </vertical>
        <horizontal/>
      </border>
    </dxf>
    <dxf>
      <fill>
        <patternFill patternType="solid">
          <fgColor rgb="FFFFFFFF"/>
          <bgColor rgb="FFFFFFFF"/>
        </patternFill>
      </fill>
    </dxf>
    <dxf>
      <fill>
        <patternFill patternType="solid">
          <fgColor rgb="FFE3E7DE"/>
          <bgColor rgb="FFE3E7DE"/>
        </patternFill>
      </fill>
    </dxf>
    <dxf>
      <fill>
        <patternFill patternType="solid">
          <fgColor rgb="FFABB89D"/>
          <bgColor rgb="FFABB89D"/>
        </patternFill>
      </fill>
    </dxf>
  </dxfs>
  <tableStyles count="4">
    <tableStyle name="Buget personal-style" pivot="0" count="3" xr9:uid="{00000000-0011-0000-FFFF-FFFF00000000}">
      <tableStyleElement type="totalRow" dxfId="341"/>
      <tableStyleElement type="firstRowStripe" dxfId="340"/>
      <tableStyleElement type="secondRowStripe" dxfId="339"/>
    </tableStyle>
    <tableStyle name="Summary Table" pivot="0" count="5" xr9:uid="{4915A142-C756-4FCC-8742-D314B6D955BB}">
      <tableStyleElement type="wholeTable" dxfId="338"/>
      <tableStyleElement type="headerRow" dxfId="337"/>
      <tableStyleElement type="totalRow" dxfId="336"/>
      <tableStyleElement type="firstColumn" dxfId="335"/>
      <tableStyleElement type="firstColumnStripe" dxfId="334"/>
    </tableStyle>
    <tableStyle name="Table Style 1" pivot="0" count="0" xr9:uid="{EC4E56D3-058F-4CB8-ADA0-1DD78A63F3B9}"/>
    <tableStyle name="Table Style 2" pivot="0" count="0" xr9:uid="{21FDCA01-34D8-4B21-A7F3-22B7D06C5CC9}"/>
  </tableStyles>
  <colors>
    <mruColors>
      <color rgb="FF66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distributie buget anual pe categorii</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ro-RO"/>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397C-4979-8FFB-B6DB11F458BE}"/>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397C-4979-8FFB-B6DB11F458BE}"/>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397C-4979-8FFB-B6DB11F458BE}"/>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397C-4979-8FFB-B6DB11F458BE}"/>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397C-4979-8FFB-B6DB11F458BE}"/>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397C-4979-8FFB-B6DB11F458BE}"/>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397C-4979-8FFB-B6DB11F458BE}"/>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397C-4979-8FFB-B6DB11F458BE}"/>
              </c:ext>
            </c:extLst>
          </c:dPt>
          <c:dPt>
            <c:idx val="8"/>
            <c:bubble3D val="0"/>
            <c:spPr>
              <a:solidFill>
                <a:schemeClr val="accent3">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397C-4979-8FFB-B6DB11F458BE}"/>
              </c:ext>
            </c:extLst>
          </c:dPt>
          <c:dPt>
            <c:idx val="9"/>
            <c:bubble3D val="0"/>
            <c:spPr>
              <a:solidFill>
                <a:schemeClr val="accent4">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397C-4979-8FFB-B6DB11F458BE}"/>
              </c:ext>
            </c:extLst>
          </c:dPt>
          <c:dPt>
            <c:idx val="10"/>
            <c:bubble3D val="0"/>
            <c:spPr>
              <a:solidFill>
                <a:schemeClr val="accent5">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C-397C-4979-8FFB-B6DB11F458BE}"/>
              </c:ext>
            </c:extLst>
          </c:dPt>
          <c:dPt>
            <c:idx val="11"/>
            <c:bubble3D val="0"/>
            <c:spPr>
              <a:solidFill>
                <a:schemeClr val="accent6">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397C-4979-8FFB-B6DB11F458BE}"/>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A-397C-4979-8FFB-B6DB11F458BE}"/>
                </c:ext>
              </c:extLst>
            </c:dLbl>
            <c:dLbl>
              <c:idx val="1"/>
              <c:layout>
                <c:manualLayout>
                  <c:x val="0.30068027210884346"/>
                  <c:y val="-7.64044943820224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97C-4979-8FFB-B6DB11F458BE}"/>
                </c:ext>
              </c:extLst>
            </c:dLbl>
            <c:dLbl>
              <c:idx val="2"/>
              <c:layout>
                <c:manualLayout>
                  <c:x val="0.18231292517006792"/>
                  <c:y val="-4.044943820224718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97C-4979-8FFB-B6DB11F458BE}"/>
                </c:ext>
              </c:extLst>
            </c:dLbl>
            <c:dLbl>
              <c:idx val="3"/>
              <c:layout>
                <c:manualLayout>
                  <c:x val="0.11564625850340136"/>
                  <c:y val="-4.4943820224719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97C-4979-8FFB-B6DB11F458BE}"/>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B-397C-4979-8FFB-B6DB11F458BE}"/>
                </c:ext>
              </c:extLst>
            </c:dLbl>
            <c:dLbl>
              <c:idx val="5"/>
              <c:layout>
                <c:manualLayout>
                  <c:x val="0.15745698216294379"/>
                  <c:y val="-3.3707865168539408E-2"/>
                </c:manualLayout>
              </c:layout>
              <c:spPr>
                <a:noFill/>
                <a:ln>
                  <a:noFill/>
                </a:ln>
                <a:effectLst/>
              </c:spPr>
              <c:txPr>
                <a:bodyPr rot="0" spcFirstLastPara="1" vertOverflow="ellipsis" vert="horz" wrap="square" lIns="38100" tIns="19050" rIns="38100" bIns="19050" anchor="ctr" anchorCtr="1">
                  <a:noAutofit/>
                </a:bodyPr>
                <a:lstStyle/>
                <a:p>
                  <a:pPr>
                    <a:defRPr sz="800" b="1" i="0" u="none" strike="noStrike" kern="1200" spc="0" baseline="0">
                      <a:solidFill>
                        <a:schemeClr val="accent6"/>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15:layout>
                    <c:manualLayout>
                      <c:w val="0.19825961754780649"/>
                      <c:h val="0.11062939042732019"/>
                    </c:manualLayout>
                  </c15:layout>
                </c:ext>
                <c:ext xmlns:c16="http://schemas.microsoft.com/office/drawing/2014/chart" uri="{C3380CC4-5D6E-409C-BE32-E72D297353CC}">
                  <c16:uniqueId val="{00000005-397C-4979-8FFB-B6DB11F458BE}"/>
                </c:ext>
              </c:extLst>
            </c:dLbl>
            <c:dLbl>
              <c:idx val="6"/>
              <c:layout>
                <c:manualLayout>
                  <c:x val="0.19755102040816327"/>
                  <c:y val="0.1932584269662921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397C-4979-8FFB-B6DB11F458BE}"/>
                </c:ext>
              </c:extLst>
            </c:dLbl>
            <c:dLbl>
              <c:idx val="7"/>
              <c:layout>
                <c:manualLayout>
                  <c:x val="-4.2448979591836737E-2"/>
                  <c:y val="0.179775280898876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97C-4979-8FFB-B6DB11F458BE}"/>
                </c:ext>
              </c:extLst>
            </c:dLbl>
            <c:dLbl>
              <c:idx val="8"/>
              <c:layout>
                <c:manualLayout>
                  <c:x val="0.18122448979591838"/>
                  <c:y val="-0.2247191011235955"/>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97C-4979-8FFB-B6DB11F458BE}"/>
                </c:ext>
              </c:extLst>
            </c:dLbl>
            <c:dLbl>
              <c:idx val="9"/>
              <c:layout>
                <c:manualLayout>
                  <c:x val="0.15673469387755101"/>
                  <c:y val="3.146067415730337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97C-4979-8FFB-B6DB11F458BE}"/>
                </c:ext>
              </c:extLst>
            </c:dLbl>
            <c:dLbl>
              <c:idx val="1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C-397C-4979-8FFB-B6DB11F458BE}"/>
                </c:ext>
              </c:extLst>
            </c:dLbl>
            <c:dLbl>
              <c:idx val="11"/>
              <c:layout>
                <c:manualLayout>
                  <c:x val="-0.2027210884353742"/>
                  <c:y val="4.044943820224718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397C-4979-8FFB-B6DB11F458BE}"/>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'Analiza Tendinte Cheltuieli'!$B$19:$B$30</c:f>
              <c:strCache>
                <c:ptCount val="12"/>
                <c:pt idx="0">
                  <c:v>Locuinţa</c:v>
                </c:pt>
                <c:pt idx="1">
                  <c:v>ÎNGRIJIRE FAMILIE/PERSONALĂ</c:v>
                </c:pt>
                <c:pt idx="2">
                  <c:v>Transport</c:v>
                </c:pt>
                <c:pt idx="3">
                  <c:v>ÎMPRUMUTURI</c:v>
                </c:pt>
                <c:pt idx="4">
                  <c:v>Divertisment</c:v>
                </c:pt>
                <c:pt idx="5">
                  <c:v>ECONOMII SAU INVESTIŢII</c:v>
                </c:pt>
                <c:pt idx="6">
                  <c:v>JURIDICE</c:v>
                </c:pt>
                <c:pt idx="7">
                  <c:v>CADOURI ŞI DONAŢII</c:v>
                </c:pt>
                <c:pt idx="8">
                  <c:v>ANIMALE DE COMPANIE</c:v>
                </c:pt>
                <c:pt idx="9">
                  <c:v>PLĂȚI DIVERSE</c:v>
                </c:pt>
                <c:pt idx="10">
                  <c:v>MÂNCARE</c:v>
                </c:pt>
                <c:pt idx="11">
                  <c:v>COPII</c:v>
                </c:pt>
              </c:strCache>
            </c:strRef>
          </c:cat>
          <c:val>
            <c:numRef>
              <c:f>'Analiza Tendinte Cheltuieli'!$O$19:$O$30</c:f>
              <c:numCache>
                <c:formatCode>0%</c:formatCode>
                <c:ptCount val="12"/>
                <c:pt idx="0">
                  <c:v>0</c:v>
                </c:pt>
                <c:pt idx="1">
                  <c:v>0</c:v>
                </c:pt>
                <c:pt idx="2">
                  <c:v>0</c:v>
                </c:pt>
                <c:pt idx="3">
                  <c:v>0</c:v>
                </c:pt>
                <c:pt idx="4">
                  <c:v>0</c:v>
                </c:pt>
                <c:pt idx="5">
                  <c:v>0</c:v>
                </c:pt>
                <c:pt idx="6">
                  <c:v>0</c:v>
                </c:pt>
                <c:pt idx="7">
                  <c:v>0</c:v>
                </c:pt>
                <c:pt idx="8">
                  <c:v>0</c:v>
                </c:pt>
                <c:pt idx="9">
                  <c:v>0</c:v>
                </c:pt>
                <c:pt idx="10">
                  <c:v>0.1111111111111111</c:v>
                </c:pt>
                <c:pt idx="11">
                  <c:v>0.88888888888888884</c:v>
                </c:pt>
              </c:numCache>
            </c:numRef>
          </c:val>
          <c:extLst>
            <c:ext xmlns:c16="http://schemas.microsoft.com/office/drawing/2014/chart" uri="{C3380CC4-5D6E-409C-BE32-E72D297353CC}">
              <c16:uniqueId val="{00000000-397C-4979-8FFB-B6DB11F458BE}"/>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ro-R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02676255063495E-2"/>
          <c:y val="9.9378881987577633E-2"/>
          <c:w val="0.72249078330526606"/>
          <c:h val="0.78758839927617741"/>
        </c:manualLayout>
      </c:layout>
      <c:barChart>
        <c:barDir val="col"/>
        <c:grouping val="stacked"/>
        <c:varyColors val="0"/>
        <c:ser>
          <c:idx val="0"/>
          <c:order val="0"/>
          <c:tx>
            <c:strRef>
              <c:f>'Analiza Tendinte Cheltuieli'!$B$19</c:f>
              <c:strCache>
                <c:ptCount val="1"/>
                <c:pt idx="0">
                  <c:v>Locuinţa</c:v>
                </c:pt>
              </c:strCache>
            </c:strRef>
          </c:tx>
          <c:spPr>
            <a:solidFill>
              <a:schemeClr val="accent1"/>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Cheltuieli'!$C$19:$N$19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F2B-406F-8FC4-5AB91D3FB74C}"/>
            </c:ext>
          </c:extLst>
        </c:ser>
        <c:ser>
          <c:idx val="1"/>
          <c:order val="1"/>
          <c:tx>
            <c:strRef>
              <c:f>'Analiza Tendinte Cheltuieli'!$B$20</c:f>
              <c:strCache>
                <c:ptCount val="1"/>
                <c:pt idx="0">
                  <c:v>ÎNGRIJIRE FAMILIE/PERSONALĂ</c:v>
                </c:pt>
              </c:strCache>
            </c:strRef>
          </c:tx>
          <c:spPr>
            <a:solidFill>
              <a:schemeClr val="accent3"/>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Cheltuieli'!$C$20:$N$20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F2B-406F-8FC4-5AB91D3FB74C}"/>
            </c:ext>
          </c:extLst>
        </c:ser>
        <c:ser>
          <c:idx val="2"/>
          <c:order val="2"/>
          <c:tx>
            <c:strRef>
              <c:f>'Analiza Tendinte Cheltuieli'!$B$21</c:f>
              <c:strCache>
                <c:ptCount val="1"/>
                <c:pt idx="0">
                  <c:v>Transport</c:v>
                </c:pt>
              </c:strCache>
            </c:strRef>
          </c:tx>
          <c:spPr>
            <a:solidFill>
              <a:schemeClr val="accent5"/>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Cheltuieli'!$C$21:$N$21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F2B-406F-8FC4-5AB91D3FB74C}"/>
            </c:ext>
          </c:extLst>
        </c:ser>
        <c:ser>
          <c:idx val="3"/>
          <c:order val="3"/>
          <c:tx>
            <c:strRef>
              <c:f>'Analiza Tendinte Cheltuieli'!$B$22</c:f>
              <c:strCache>
                <c:ptCount val="1"/>
                <c:pt idx="0">
                  <c:v>ÎMPRUMUTURI</c:v>
                </c:pt>
              </c:strCache>
            </c:strRef>
          </c:tx>
          <c:spPr>
            <a:solidFill>
              <a:schemeClr val="accent1">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Cheltuieli'!$C$22:$N$22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EF2B-406F-8FC4-5AB91D3FB74C}"/>
            </c:ext>
          </c:extLst>
        </c:ser>
        <c:ser>
          <c:idx val="4"/>
          <c:order val="4"/>
          <c:tx>
            <c:strRef>
              <c:f>'Analiza Tendinte Cheltuieli'!$B$23</c:f>
              <c:strCache>
                <c:ptCount val="1"/>
                <c:pt idx="0">
                  <c:v>Divertisment</c:v>
                </c:pt>
              </c:strCache>
            </c:strRef>
          </c:tx>
          <c:spPr>
            <a:solidFill>
              <a:schemeClr val="accent3">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Cheltuieli'!$C$23:$N$23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EF2B-406F-8FC4-5AB91D3FB74C}"/>
            </c:ext>
          </c:extLst>
        </c:ser>
        <c:ser>
          <c:idx val="5"/>
          <c:order val="5"/>
          <c:tx>
            <c:strRef>
              <c:f>'Analiza Tendinte Cheltuieli'!$B$24</c:f>
              <c:strCache>
                <c:ptCount val="1"/>
                <c:pt idx="0">
                  <c:v>ECONOMII SAU INVESTIŢII</c:v>
                </c:pt>
              </c:strCache>
            </c:strRef>
          </c:tx>
          <c:spPr>
            <a:solidFill>
              <a:schemeClr val="accent5">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Cheltuieli'!$C$24:$N$24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EF2B-406F-8FC4-5AB91D3FB74C}"/>
            </c:ext>
          </c:extLst>
        </c:ser>
        <c:ser>
          <c:idx val="6"/>
          <c:order val="6"/>
          <c:tx>
            <c:strRef>
              <c:f>'Analiza Tendinte Cheltuieli'!$B$25</c:f>
              <c:strCache>
                <c:ptCount val="1"/>
                <c:pt idx="0">
                  <c:v>JURIDICE</c:v>
                </c:pt>
              </c:strCache>
            </c:strRef>
          </c:tx>
          <c:spPr>
            <a:solidFill>
              <a:schemeClr val="accent1">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Cheltuieli'!$C$25:$N$25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EF2B-406F-8FC4-5AB91D3FB74C}"/>
            </c:ext>
          </c:extLst>
        </c:ser>
        <c:ser>
          <c:idx val="7"/>
          <c:order val="7"/>
          <c:tx>
            <c:strRef>
              <c:f>'Analiza Tendinte Cheltuieli'!$B$26</c:f>
              <c:strCache>
                <c:ptCount val="1"/>
                <c:pt idx="0">
                  <c:v>CADOURI ŞI DONAŢII</c:v>
                </c:pt>
              </c:strCache>
            </c:strRef>
          </c:tx>
          <c:spPr>
            <a:solidFill>
              <a:schemeClr val="accent3">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Cheltuieli'!$C$26:$N$26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EF2B-406F-8FC4-5AB91D3FB74C}"/>
            </c:ext>
          </c:extLst>
        </c:ser>
        <c:ser>
          <c:idx val="8"/>
          <c:order val="8"/>
          <c:tx>
            <c:strRef>
              <c:f>'Analiza Tendinte Cheltuieli'!$B$27</c:f>
              <c:strCache>
                <c:ptCount val="1"/>
                <c:pt idx="0">
                  <c:v>ANIMALE DE COMPANIE</c:v>
                </c:pt>
              </c:strCache>
            </c:strRef>
          </c:tx>
          <c:spPr>
            <a:solidFill>
              <a:schemeClr val="accent5">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Cheltuieli'!$C$27:$N$27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EF2B-406F-8FC4-5AB91D3FB74C}"/>
            </c:ext>
          </c:extLst>
        </c:ser>
        <c:ser>
          <c:idx val="9"/>
          <c:order val="9"/>
          <c:tx>
            <c:strRef>
              <c:f>'Analiza Tendinte Cheltuieli'!$B$28</c:f>
              <c:strCache>
                <c:ptCount val="1"/>
                <c:pt idx="0">
                  <c:v>PLĂȚI DIVERSE</c:v>
                </c:pt>
              </c:strCache>
            </c:strRef>
          </c:tx>
          <c:spPr>
            <a:solidFill>
              <a:schemeClr val="accent1">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Cheltuieli'!$C$28:$N$28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EF2B-406F-8FC4-5AB91D3FB74C}"/>
            </c:ext>
          </c:extLst>
        </c:ser>
        <c:ser>
          <c:idx val="10"/>
          <c:order val="10"/>
          <c:tx>
            <c:strRef>
              <c:f>'Analiza Tendinte Cheltuieli'!$B$28</c:f>
              <c:strCache>
                <c:ptCount val="1"/>
                <c:pt idx="0">
                  <c:v>PLĂȚI DIVERSE</c:v>
                </c:pt>
              </c:strCache>
            </c:strRef>
          </c:tx>
          <c:spPr>
            <a:solidFill>
              <a:schemeClr val="accent3">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Cheltuieli'!$C$29:$N$29</c:f>
              <c:numCache>
                <c:formatCode>0%</c:formatCode>
                <c:ptCount val="12"/>
                <c:pt idx="0">
                  <c:v>0</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A-EF2B-406F-8FC4-5AB91D3FB74C}"/>
            </c:ext>
          </c:extLst>
        </c:ser>
        <c:ser>
          <c:idx val="11"/>
          <c:order val="11"/>
          <c:tx>
            <c:strRef>
              <c:f>'Analiza Tendinte Cheltuieli'!$B$29</c:f>
              <c:strCache>
                <c:ptCount val="1"/>
                <c:pt idx="0">
                  <c:v>MÂNCARE</c:v>
                </c:pt>
              </c:strCache>
            </c:strRef>
          </c:tx>
          <c:spPr>
            <a:solidFill>
              <a:schemeClr val="accent5">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Cheltuieli'!$C$30:$N$30</c:f>
              <c:numCache>
                <c:formatCode>0%</c:formatCode>
                <c:ptCount val="12"/>
                <c:pt idx="0">
                  <c:v>1</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B-EF2B-406F-8FC4-5AB91D3FB74C}"/>
            </c:ext>
          </c:extLst>
        </c:ser>
        <c:ser>
          <c:idx val="12"/>
          <c:order val="12"/>
          <c:tx>
            <c:strRef>
              <c:f>'Analiza Tendinte Cheltuieli'!$B$30</c:f>
              <c:strCache>
                <c:ptCount val="1"/>
                <c:pt idx="0">
                  <c:v>COPII</c:v>
                </c:pt>
              </c:strCache>
            </c:strRef>
          </c:tx>
          <c:spPr>
            <a:solidFill>
              <a:schemeClr val="accent1">
                <a:lumMod val="60000"/>
                <a:lumOff val="4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Lit>
              <c:formatCode>General</c:formatCode>
              <c:ptCount val="1"/>
              <c:pt idx="0">
                <c:v>1</c:v>
              </c:pt>
            </c:numLit>
          </c:val>
          <c:extLst>
            <c:ext xmlns:c16="http://schemas.microsoft.com/office/drawing/2014/chart" uri="{C3380CC4-5D6E-409C-BE32-E72D297353CC}">
              <c16:uniqueId val="{0000000C-EF2B-406F-8FC4-5AB91D3FB74C}"/>
            </c:ext>
          </c:extLst>
        </c:ser>
        <c:dLbls>
          <c:showLegendKey val="0"/>
          <c:showVal val="0"/>
          <c:showCatName val="0"/>
          <c:showSerName val="0"/>
          <c:showPercent val="0"/>
          <c:showBubbleSize val="0"/>
        </c:dLbls>
        <c:gapWidth val="150"/>
        <c:overlap val="100"/>
        <c:axId val="217981264"/>
        <c:axId val="217988752"/>
      </c:barChart>
      <c:catAx>
        <c:axId val="217981264"/>
        <c:scaling>
          <c:orientation val="minMax"/>
        </c:scaling>
        <c:delete val="1"/>
        <c:axPos val="b"/>
        <c:numFmt formatCode="General" sourceLinked="1"/>
        <c:majorTickMark val="out"/>
        <c:minorTickMark val="none"/>
        <c:tickLblPos val="nextTo"/>
        <c:crossAx val="217988752"/>
        <c:crosses val="autoZero"/>
        <c:auto val="1"/>
        <c:lblAlgn val="ctr"/>
        <c:lblOffset val="100"/>
        <c:noMultiLvlLbl val="0"/>
      </c:catAx>
      <c:valAx>
        <c:axId val="2179887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o-RO"/>
          </a:p>
        </c:txPr>
        <c:crossAx val="217981264"/>
        <c:crosses val="autoZero"/>
        <c:crossBetween val="between"/>
      </c:valAx>
      <c:spPr>
        <a:noFill/>
        <a:ln>
          <a:noFill/>
        </a:ln>
        <a:effectLst/>
      </c:spPr>
    </c:plotArea>
    <c:legend>
      <c:legendPos val="r"/>
      <c:layout>
        <c:manualLayout>
          <c:xMode val="edge"/>
          <c:yMode val="edge"/>
          <c:x val="0.78766245962373982"/>
          <c:y val="1.8630605956864082E-2"/>
          <c:w val="0.20230093947680625"/>
          <c:h val="0.9689470337946887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o-R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ro-R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'Analiza Tendinte Venituri'!$B$19</c:f>
              <c:strCache>
                <c:ptCount val="1"/>
                <c:pt idx="0">
                  <c:v>Venit salariu 1</c:v>
                </c:pt>
              </c:strCache>
            </c:strRef>
          </c:tx>
          <c:spPr>
            <a:solidFill>
              <a:schemeClr val="accent1"/>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Venituri'!$C$19:$N$19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8CD-4FB3-B69C-210F2FAE5F05}"/>
            </c:ext>
          </c:extLst>
        </c:ser>
        <c:ser>
          <c:idx val="1"/>
          <c:order val="1"/>
          <c:tx>
            <c:strRef>
              <c:f>'Analiza Tendinte Venituri'!$B$20</c:f>
              <c:strCache>
                <c:ptCount val="1"/>
                <c:pt idx="0">
                  <c:v>Venit salariu 2</c:v>
                </c:pt>
              </c:strCache>
            </c:strRef>
          </c:tx>
          <c:spPr>
            <a:solidFill>
              <a:schemeClr val="accent3"/>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Venituri'!$C$20:$N$20</c:f>
              <c:numCache>
                <c:formatCode>0%</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8CD-4FB3-B69C-210F2FAE5F05}"/>
            </c:ext>
          </c:extLst>
        </c:ser>
        <c:ser>
          <c:idx val="2"/>
          <c:order val="2"/>
          <c:tx>
            <c:strRef>
              <c:f>'Analiza Tendinte Venituri'!$B$21</c:f>
              <c:strCache>
                <c:ptCount val="1"/>
                <c:pt idx="0">
                  <c:v>Chirii</c:v>
                </c:pt>
              </c:strCache>
            </c:strRef>
          </c:tx>
          <c:spPr>
            <a:solidFill>
              <a:schemeClr val="accent5"/>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Venituri'!$C$21:$N$21</c:f>
              <c:numCache>
                <c:formatCode>0%</c:formatCode>
                <c:ptCount val="12"/>
                <c:pt idx="0">
                  <c:v>0</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8CD-4FB3-B69C-210F2FAE5F05}"/>
            </c:ext>
          </c:extLst>
        </c:ser>
        <c:ser>
          <c:idx val="3"/>
          <c:order val="3"/>
          <c:tx>
            <c:strRef>
              <c:f>'Analiza Tendinte Venituri'!$B$22</c:f>
              <c:strCache>
                <c:ptCount val="1"/>
                <c:pt idx="0">
                  <c:v>Dividende</c:v>
                </c:pt>
              </c:strCache>
            </c:strRef>
          </c:tx>
          <c:spPr>
            <a:solidFill>
              <a:schemeClr val="accent1">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Venituri'!$C$22:$N$22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08CD-4FB3-B69C-210F2FAE5F05}"/>
            </c:ext>
          </c:extLst>
        </c:ser>
        <c:ser>
          <c:idx val="4"/>
          <c:order val="4"/>
          <c:tx>
            <c:strRef>
              <c:f>'Analiza Tendinte Venituri'!$B$23</c:f>
              <c:strCache>
                <c:ptCount val="1"/>
                <c:pt idx="0">
                  <c:v>Venituri independente</c:v>
                </c:pt>
              </c:strCache>
            </c:strRef>
          </c:tx>
          <c:spPr>
            <a:solidFill>
              <a:schemeClr val="accent3">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Venituri'!$C$23:$N$23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08CD-4FB3-B69C-210F2FAE5F05}"/>
            </c:ext>
          </c:extLst>
        </c:ser>
        <c:ser>
          <c:idx val="5"/>
          <c:order val="5"/>
          <c:tx>
            <c:strRef>
              <c:f>'Analiza Tendinte Venituri'!$B$24</c:f>
              <c:strCache>
                <c:ptCount val="1"/>
                <c:pt idx="0">
                  <c:v>Venit suplimentar</c:v>
                </c:pt>
              </c:strCache>
            </c:strRef>
          </c:tx>
          <c:spPr>
            <a:solidFill>
              <a:schemeClr val="accent5">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Venituri'!$C$24:$N$24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742-4AC7-AD6B-7C37060A355B}"/>
            </c:ext>
          </c:extLst>
        </c:ser>
        <c:dLbls>
          <c:showLegendKey val="0"/>
          <c:showVal val="0"/>
          <c:showCatName val="0"/>
          <c:showSerName val="0"/>
          <c:showPercent val="0"/>
          <c:showBubbleSize val="0"/>
        </c:dLbls>
        <c:gapWidth val="55"/>
        <c:overlap val="100"/>
        <c:axId val="214625800"/>
        <c:axId val="214626192"/>
      </c:barChart>
      <c:catAx>
        <c:axId val="214625800"/>
        <c:scaling>
          <c:orientation val="minMax"/>
        </c:scaling>
        <c:delete val="1"/>
        <c:axPos val="b"/>
        <c:numFmt formatCode="General" sourceLinked="0"/>
        <c:majorTickMark val="none"/>
        <c:minorTickMark val="none"/>
        <c:tickLblPos val="nextTo"/>
        <c:crossAx val="214626192"/>
        <c:crosses val="autoZero"/>
        <c:auto val="1"/>
        <c:lblAlgn val="ctr"/>
        <c:lblOffset val="100"/>
        <c:noMultiLvlLbl val="0"/>
      </c:catAx>
      <c:valAx>
        <c:axId val="214626192"/>
        <c:scaling>
          <c:orientation val="minMax"/>
        </c:scaling>
        <c:delete val="1"/>
        <c:axPos val="l"/>
        <c:majorGridlines>
          <c:spPr>
            <a:ln w="3175" cap="flat" cmpd="sng" algn="ctr">
              <a:solidFill>
                <a:schemeClr val="bg1">
                  <a:lumMod val="85000"/>
                  <a:alpha val="30000"/>
                </a:schemeClr>
              </a:solidFill>
              <a:prstDash val="solid"/>
              <a:round/>
            </a:ln>
            <a:effectLst/>
          </c:spPr>
        </c:majorGridlines>
        <c:numFmt formatCode="#,##0;;" sourceLinked="0"/>
        <c:majorTickMark val="none"/>
        <c:minorTickMark val="none"/>
        <c:tickLblPos val="nextTo"/>
        <c:crossAx val="2146258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ro-RO"/>
        </a:p>
      </c:txPr>
    </c:legend>
    <c:plotVisOnly val="1"/>
    <c:dispBlanksAs val="gap"/>
    <c:showDLblsOverMax val="0"/>
  </c:chart>
  <c:spPr>
    <a:noFill/>
    <a:ln w="3175" cap="flat" cmpd="sng" algn="ctr">
      <a:noFill/>
      <a:prstDash val="solid"/>
      <a:round/>
    </a:ln>
    <a:effectLst/>
  </c:spPr>
  <c:txPr>
    <a:bodyPr/>
    <a:lstStyle/>
    <a:p>
      <a:pPr>
        <a:defRPr/>
      </a:pPr>
      <a:endParaRPr lang="ro-R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Tendinte Cheltuieli'!A1"/><Relationship Id="rId2" Type="http://schemas.openxmlformats.org/officeDocument/2006/relationships/hyperlink" Target="#'Buget personal'!A1"/><Relationship Id="rId1" Type="http://schemas.openxmlformats.org/officeDocument/2006/relationships/hyperlink" Target="#GHID!A1"/><Relationship Id="rId5" Type="http://schemas.openxmlformats.org/officeDocument/2006/relationships/image" Target="../media/image1.jpeg"/><Relationship Id="rId4" Type="http://schemas.openxmlformats.org/officeDocument/2006/relationships/hyperlink" Target="#'Tendinte Venituri'!A1"/></Relationships>
</file>

<file path=xl/drawings/_rels/drawing2.xml.rels><?xml version="1.0" encoding="UTF-8" standalone="yes"?>
<Relationships xmlns="http://schemas.openxmlformats.org/package/2006/relationships"><Relationship Id="rId3" Type="http://schemas.openxmlformats.org/officeDocument/2006/relationships/hyperlink" Target="#'Tendinte Cheltuieli'!A1"/><Relationship Id="rId2" Type="http://schemas.openxmlformats.org/officeDocument/2006/relationships/hyperlink" Target="#'Buget personal'!A1"/><Relationship Id="rId1" Type="http://schemas.openxmlformats.org/officeDocument/2006/relationships/hyperlink" Target="#GHID!A1"/><Relationship Id="rId5" Type="http://schemas.openxmlformats.org/officeDocument/2006/relationships/image" Target="../media/image1.jpeg"/><Relationship Id="rId4" Type="http://schemas.openxmlformats.org/officeDocument/2006/relationships/hyperlink" Target="#'Tendinte Venituri'!A1"/></Relationships>
</file>

<file path=xl/drawings/_rels/drawing3.xml.rels><?xml version="1.0" encoding="UTF-8" standalone="yes"?>
<Relationships xmlns="http://schemas.openxmlformats.org/package/2006/relationships"><Relationship Id="rId3" Type="http://schemas.openxmlformats.org/officeDocument/2006/relationships/hyperlink" Target="#GHID!A1"/><Relationship Id="rId7"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Tendinte Venituri'!A1"/><Relationship Id="rId5" Type="http://schemas.openxmlformats.org/officeDocument/2006/relationships/hyperlink" Target="#'Tendinte Cheltuieli'!A1"/><Relationship Id="rId4" Type="http://schemas.openxmlformats.org/officeDocument/2006/relationships/hyperlink" Target="#'Buget personal'!A1"/></Relationships>
</file>

<file path=xl/drawings/_rels/drawing4.xml.rels><?xml version="1.0" encoding="UTF-8" standalone="yes"?>
<Relationships xmlns="http://schemas.openxmlformats.org/package/2006/relationships"><Relationship Id="rId3" Type="http://schemas.openxmlformats.org/officeDocument/2006/relationships/hyperlink" Target="#GHID!A1"/><Relationship Id="rId7" Type="http://schemas.openxmlformats.org/officeDocument/2006/relationships/image" Target="../media/image1.jpeg"/><Relationship Id="rId2" Type="http://schemas.openxmlformats.org/officeDocument/2006/relationships/image" Target="../media/image2.jpeg"/><Relationship Id="rId1" Type="http://schemas.openxmlformats.org/officeDocument/2006/relationships/chart" Target="../charts/chart3.xml"/><Relationship Id="rId6" Type="http://schemas.openxmlformats.org/officeDocument/2006/relationships/hyperlink" Target="#'Tendinte Venituri'!A1"/><Relationship Id="rId5" Type="http://schemas.openxmlformats.org/officeDocument/2006/relationships/hyperlink" Target="#'Tendinte Cheltuieli'!A1"/><Relationship Id="rId4" Type="http://schemas.openxmlformats.org/officeDocument/2006/relationships/hyperlink" Target="#'Buget personal'!A1"/></Relationships>
</file>

<file path=xl/drawings/drawing1.xml><?xml version="1.0" encoding="utf-8"?>
<xdr:wsDr xmlns:xdr="http://schemas.openxmlformats.org/drawingml/2006/spreadsheetDrawing" xmlns:a="http://schemas.openxmlformats.org/drawingml/2006/main">
  <xdr:twoCellAnchor editAs="absolute">
    <xdr:from>
      <xdr:col>1</xdr:col>
      <xdr:colOff>1943100</xdr:colOff>
      <xdr:row>0</xdr:row>
      <xdr:rowOff>0</xdr:rowOff>
    </xdr:from>
    <xdr:to>
      <xdr:col>3</xdr:col>
      <xdr:colOff>739775</xdr:colOff>
      <xdr:row>1</xdr:row>
      <xdr:rowOff>0</xdr:rowOff>
    </xdr:to>
    <xdr:sp macro="" textlink="">
      <xdr:nvSpPr>
        <xdr:cNvPr id="2" name="Dreptunghi 2">
          <a:hlinkClick xmlns:r="http://schemas.openxmlformats.org/officeDocument/2006/relationships" r:id="rId1"/>
          <a:extLst>
            <a:ext uri="{FF2B5EF4-FFF2-40B4-BE49-F238E27FC236}">
              <a16:creationId xmlns:a16="http://schemas.microsoft.com/office/drawing/2014/main" id="{669F217A-B1D2-43DB-9B85-AC8D33FF0CC1}"/>
            </a:ext>
          </a:extLst>
        </xdr:cNvPr>
        <xdr:cNvSpPr/>
      </xdr:nvSpPr>
      <xdr:spPr>
        <a:xfrm>
          <a:off x="2578100"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3</xdr:col>
      <xdr:colOff>920750</xdr:colOff>
      <xdr:row>0</xdr:row>
      <xdr:rowOff>0</xdr:rowOff>
    </xdr:from>
    <xdr:to>
      <xdr:col>4</xdr:col>
      <xdr:colOff>6350</xdr:colOff>
      <xdr:row>1</xdr:row>
      <xdr:rowOff>0</xdr:rowOff>
    </xdr:to>
    <xdr:sp macro="" textlink="">
      <xdr:nvSpPr>
        <xdr:cNvPr id="3" name="Dreptunghi 8">
          <a:hlinkClick xmlns:r="http://schemas.openxmlformats.org/officeDocument/2006/relationships" r:id="rId2"/>
          <a:extLst>
            <a:ext uri="{FF2B5EF4-FFF2-40B4-BE49-F238E27FC236}">
              <a16:creationId xmlns:a16="http://schemas.microsoft.com/office/drawing/2014/main" id="{B250F4E4-C8FF-44D7-BCCD-945BCD1D9C86}"/>
            </a:ext>
          </a:extLst>
        </xdr:cNvPr>
        <xdr:cNvSpPr/>
      </xdr:nvSpPr>
      <xdr:spPr>
        <a:xfrm>
          <a:off x="4070350"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4</xdr:col>
      <xdr:colOff>200026</xdr:colOff>
      <xdr:row>0</xdr:row>
      <xdr:rowOff>6350</xdr:rowOff>
    </xdr:from>
    <xdr:to>
      <xdr:col>5</xdr:col>
      <xdr:colOff>1625600</xdr:colOff>
      <xdr:row>1</xdr:row>
      <xdr:rowOff>6350</xdr:rowOff>
    </xdr:to>
    <xdr:sp macro="" textlink="">
      <xdr:nvSpPr>
        <xdr:cNvPr id="4" name="Dreptunghi 9">
          <a:hlinkClick xmlns:r="http://schemas.openxmlformats.org/officeDocument/2006/relationships" r:id="rId3"/>
          <a:extLst>
            <a:ext uri="{FF2B5EF4-FFF2-40B4-BE49-F238E27FC236}">
              <a16:creationId xmlns:a16="http://schemas.microsoft.com/office/drawing/2014/main" id="{91D09162-27E6-48ED-9063-42D6F2915E90}"/>
            </a:ext>
          </a:extLst>
        </xdr:cNvPr>
        <xdr:cNvSpPr/>
      </xdr:nvSpPr>
      <xdr:spPr>
        <a:xfrm>
          <a:off x="5565776"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5</xdr:col>
      <xdr:colOff>1873250</xdr:colOff>
      <xdr:row>0</xdr:row>
      <xdr:rowOff>0</xdr:rowOff>
    </xdr:from>
    <xdr:to>
      <xdr:col>7</xdr:col>
      <xdr:colOff>1136650</xdr:colOff>
      <xdr:row>0</xdr:row>
      <xdr:rowOff>488950</xdr:rowOff>
    </xdr:to>
    <xdr:sp macro="" textlink="">
      <xdr:nvSpPr>
        <xdr:cNvPr id="5" name="Dreptunghi 10">
          <a:hlinkClick xmlns:r="http://schemas.openxmlformats.org/officeDocument/2006/relationships" r:id="rId4"/>
          <a:extLst>
            <a:ext uri="{FF2B5EF4-FFF2-40B4-BE49-F238E27FC236}">
              <a16:creationId xmlns:a16="http://schemas.microsoft.com/office/drawing/2014/main" id="{6FC45262-AAA1-495F-8091-0575A20C26F9}"/>
            </a:ext>
          </a:extLst>
        </xdr:cNvPr>
        <xdr:cNvSpPr/>
      </xdr:nvSpPr>
      <xdr:spPr>
        <a:xfrm>
          <a:off x="7467600"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1</xdr:colOff>
      <xdr:row>0</xdr:row>
      <xdr:rowOff>0</xdr:rowOff>
    </xdr:from>
    <xdr:to>
      <xdr:col>1</xdr:col>
      <xdr:colOff>1835151</xdr:colOff>
      <xdr:row>1</xdr:row>
      <xdr:rowOff>60781</xdr:rowOff>
    </xdr:to>
    <xdr:pic>
      <xdr:nvPicPr>
        <xdr:cNvPr id="6" name="Picture 5">
          <a:extLst>
            <a:ext uri="{FF2B5EF4-FFF2-40B4-BE49-F238E27FC236}">
              <a16:creationId xmlns:a16="http://schemas.microsoft.com/office/drawing/2014/main" id="{EA1E86D0-220B-4A9B-B101-F7066621C9BF}"/>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28136" b="28956"/>
        <a:stretch/>
      </xdr:blipFill>
      <xdr:spPr>
        <a:xfrm>
          <a:off x="1" y="0"/>
          <a:ext cx="2470150" cy="556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2578099</xdr:colOff>
      <xdr:row>0</xdr:row>
      <xdr:rowOff>0</xdr:rowOff>
    </xdr:from>
    <xdr:to>
      <xdr:col>1</xdr:col>
      <xdr:colOff>523874</xdr:colOff>
      <xdr:row>0</xdr:row>
      <xdr:rowOff>495300</xdr:rowOff>
    </xdr:to>
    <xdr:sp macro="" textlink="">
      <xdr:nvSpPr>
        <xdr:cNvPr id="3" name="Dreptunghi 2">
          <a:hlinkClick xmlns:r="http://schemas.openxmlformats.org/officeDocument/2006/relationships" r:id="rId1"/>
          <a:extLst>
            <a:ext uri="{FF2B5EF4-FFF2-40B4-BE49-F238E27FC236}">
              <a16:creationId xmlns:a16="http://schemas.microsoft.com/office/drawing/2014/main" id="{5504B6AE-C689-47D6-99F8-D421006A6F4E}"/>
            </a:ext>
          </a:extLst>
        </xdr:cNvPr>
        <xdr:cNvSpPr/>
      </xdr:nvSpPr>
      <xdr:spPr>
        <a:xfrm>
          <a:off x="257809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1</xdr:col>
      <xdr:colOff>704849</xdr:colOff>
      <xdr:row>0</xdr:row>
      <xdr:rowOff>0</xdr:rowOff>
    </xdr:from>
    <xdr:to>
      <xdr:col>2</xdr:col>
      <xdr:colOff>457199</xdr:colOff>
      <xdr:row>0</xdr:row>
      <xdr:rowOff>495300</xdr:rowOff>
    </xdr:to>
    <xdr:sp macro="" textlink="">
      <xdr:nvSpPr>
        <xdr:cNvPr id="4" name="Dreptunghi 8">
          <a:hlinkClick xmlns:r="http://schemas.openxmlformats.org/officeDocument/2006/relationships" r:id="rId2"/>
          <a:extLst>
            <a:ext uri="{FF2B5EF4-FFF2-40B4-BE49-F238E27FC236}">
              <a16:creationId xmlns:a16="http://schemas.microsoft.com/office/drawing/2014/main" id="{5292F15A-4E56-467F-BF2A-2C4CB8E0D5F1}"/>
            </a:ext>
          </a:extLst>
        </xdr:cNvPr>
        <xdr:cNvSpPr/>
      </xdr:nvSpPr>
      <xdr:spPr>
        <a:xfrm>
          <a:off x="407034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2</xdr:col>
      <xdr:colOff>650875</xdr:colOff>
      <xdr:row>0</xdr:row>
      <xdr:rowOff>6350</xdr:rowOff>
    </xdr:from>
    <xdr:to>
      <xdr:col>3</xdr:col>
      <xdr:colOff>793749</xdr:colOff>
      <xdr:row>0</xdr:row>
      <xdr:rowOff>501650</xdr:rowOff>
    </xdr:to>
    <xdr:sp macro="" textlink="">
      <xdr:nvSpPr>
        <xdr:cNvPr id="5" name="Dreptunghi 9">
          <a:hlinkClick xmlns:r="http://schemas.openxmlformats.org/officeDocument/2006/relationships" r:id="rId3"/>
          <a:extLst>
            <a:ext uri="{FF2B5EF4-FFF2-40B4-BE49-F238E27FC236}">
              <a16:creationId xmlns:a16="http://schemas.microsoft.com/office/drawing/2014/main" id="{86CC18B8-530A-447E-9D79-92EB056E6DB6}"/>
            </a:ext>
          </a:extLst>
        </xdr:cNvPr>
        <xdr:cNvSpPr/>
      </xdr:nvSpPr>
      <xdr:spPr>
        <a:xfrm>
          <a:off x="556577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3</xdr:col>
      <xdr:colOff>1041399</xdr:colOff>
      <xdr:row>0</xdr:row>
      <xdr:rowOff>0</xdr:rowOff>
    </xdr:from>
    <xdr:to>
      <xdr:col>4</xdr:col>
      <xdr:colOff>1028699</xdr:colOff>
      <xdr:row>0</xdr:row>
      <xdr:rowOff>488950</xdr:rowOff>
    </xdr:to>
    <xdr:sp macro="" textlink="">
      <xdr:nvSpPr>
        <xdr:cNvPr id="6" name="Dreptunghi 10">
          <a:hlinkClick xmlns:r="http://schemas.openxmlformats.org/officeDocument/2006/relationships" r:id="rId4"/>
          <a:extLst>
            <a:ext uri="{FF2B5EF4-FFF2-40B4-BE49-F238E27FC236}">
              <a16:creationId xmlns:a16="http://schemas.microsoft.com/office/drawing/2014/main" id="{98940271-0435-4EC8-A275-8BA31A184B7F}"/>
            </a:ext>
          </a:extLst>
        </xdr:cNvPr>
        <xdr:cNvSpPr/>
      </xdr:nvSpPr>
      <xdr:spPr>
        <a:xfrm>
          <a:off x="746759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0</xdr:colOff>
      <xdr:row>0</xdr:row>
      <xdr:rowOff>0</xdr:rowOff>
    </xdr:from>
    <xdr:to>
      <xdr:col>0</xdr:col>
      <xdr:colOff>2470150</xdr:colOff>
      <xdr:row>0</xdr:row>
      <xdr:rowOff>556081</xdr:rowOff>
    </xdr:to>
    <xdr:pic>
      <xdr:nvPicPr>
        <xdr:cNvPr id="7" name="Picture 6">
          <a:extLst>
            <a:ext uri="{FF2B5EF4-FFF2-40B4-BE49-F238E27FC236}">
              <a16:creationId xmlns:a16="http://schemas.microsoft.com/office/drawing/2014/main" id="{6BF41C54-7B7E-4215-991E-784C769264AF}"/>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28136" b="28956"/>
        <a:stretch/>
      </xdr:blipFill>
      <xdr:spPr>
        <a:xfrm>
          <a:off x="0" y="0"/>
          <a:ext cx="2470150" cy="5560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3</xdr:row>
      <xdr:rowOff>47625</xdr:rowOff>
    </xdr:from>
    <xdr:to>
      <xdr:col>13</xdr:col>
      <xdr:colOff>640080</xdr:colOff>
      <xdr:row>4</xdr:row>
      <xdr:rowOff>66675</xdr:rowOff>
    </xdr:to>
    <xdr:sp macro="" textlink="">
      <xdr:nvSpPr>
        <xdr:cNvPr id="4" name="btnDec" descr="Faceţi clic pentru a vizualiza foaia de lucru cu cheltuielile din decembrie" title="Buton de navigare Decembrie">
          <a:extLst>
            <a:ext uri="{FF2B5EF4-FFF2-40B4-BE49-F238E27FC236}">
              <a16:creationId xmlns:a16="http://schemas.microsoft.com/office/drawing/2014/main" id="{951CCC37-E27C-4359-BAB5-3850A1815AB6}"/>
            </a:ext>
          </a:extLst>
        </xdr:cNvPr>
        <xdr:cNvSpPr/>
      </xdr:nvSpPr>
      <xdr:spPr>
        <a:xfrm>
          <a:off x="8410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Dec</a:t>
          </a:r>
        </a:p>
      </xdr:txBody>
    </xdr:sp>
    <xdr:clientData/>
  </xdr:twoCellAnchor>
  <xdr:twoCellAnchor>
    <xdr:from>
      <xdr:col>12</xdr:col>
      <xdr:colOff>0</xdr:colOff>
      <xdr:row>3</xdr:row>
      <xdr:rowOff>47625</xdr:rowOff>
    </xdr:from>
    <xdr:to>
      <xdr:col>12</xdr:col>
      <xdr:colOff>640080</xdr:colOff>
      <xdr:row>4</xdr:row>
      <xdr:rowOff>66675</xdr:rowOff>
    </xdr:to>
    <xdr:sp macro="" textlink="">
      <xdr:nvSpPr>
        <xdr:cNvPr id="5" name="btnNov" descr="Faceţi clic pentru a vizualiza foaia de lucru cu cheltuielile din noiembrie." title="Buton de navigare Noiembrie">
          <a:extLst>
            <a:ext uri="{FF2B5EF4-FFF2-40B4-BE49-F238E27FC236}">
              <a16:creationId xmlns:a16="http://schemas.microsoft.com/office/drawing/2014/main" id="{EF5C9E85-CAD5-4256-8EF7-0A54ED2D6179}"/>
            </a:ext>
          </a:extLst>
        </xdr:cNvPr>
        <xdr:cNvSpPr/>
      </xdr:nvSpPr>
      <xdr:spPr>
        <a:xfrm>
          <a:off x="7762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Nov</a:t>
          </a:r>
        </a:p>
      </xdr:txBody>
    </xdr:sp>
    <xdr:clientData/>
  </xdr:twoCellAnchor>
  <xdr:twoCellAnchor>
    <xdr:from>
      <xdr:col>11</xdr:col>
      <xdr:colOff>0</xdr:colOff>
      <xdr:row>3</xdr:row>
      <xdr:rowOff>47625</xdr:rowOff>
    </xdr:from>
    <xdr:to>
      <xdr:col>11</xdr:col>
      <xdr:colOff>640080</xdr:colOff>
      <xdr:row>4</xdr:row>
      <xdr:rowOff>66675</xdr:rowOff>
    </xdr:to>
    <xdr:sp macro="" textlink="">
      <xdr:nvSpPr>
        <xdr:cNvPr id="6" name="btnOct" descr="Faceţi clic pentru a vizualiza foaia de lucru cu cheltuielile din octombrie." title="Buton de navigare Octombrie">
          <a:extLst>
            <a:ext uri="{FF2B5EF4-FFF2-40B4-BE49-F238E27FC236}">
              <a16:creationId xmlns:a16="http://schemas.microsoft.com/office/drawing/2014/main" id="{0AEDC238-9ABE-4249-8527-80831C826CCB}"/>
            </a:ext>
          </a:extLst>
        </xdr:cNvPr>
        <xdr:cNvSpPr/>
      </xdr:nvSpPr>
      <xdr:spPr>
        <a:xfrm>
          <a:off x="71151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Oct</a:t>
          </a:r>
        </a:p>
      </xdr:txBody>
    </xdr:sp>
    <xdr:clientData/>
  </xdr:twoCellAnchor>
  <xdr:twoCellAnchor>
    <xdr:from>
      <xdr:col>10</xdr:col>
      <xdr:colOff>0</xdr:colOff>
      <xdr:row>3</xdr:row>
      <xdr:rowOff>47625</xdr:rowOff>
    </xdr:from>
    <xdr:to>
      <xdr:col>10</xdr:col>
      <xdr:colOff>640080</xdr:colOff>
      <xdr:row>4</xdr:row>
      <xdr:rowOff>66675</xdr:rowOff>
    </xdr:to>
    <xdr:sp macro="" textlink="">
      <xdr:nvSpPr>
        <xdr:cNvPr id="7" name="btnSep" descr="Faceţi clic pentru a vizualiza foaia de lucru cu cheltuielile din septembrie." title="Buton de navigare Septembrie">
          <a:extLst>
            <a:ext uri="{FF2B5EF4-FFF2-40B4-BE49-F238E27FC236}">
              <a16:creationId xmlns:a16="http://schemas.microsoft.com/office/drawing/2014/main" id="{A9DFEA50-5B18-461A-A0B0-D4D5C2AB5AC8}"/>
            </a:ext>
          </a:extLst>
        </xdr:cNvPr>
        <xdr:cNvSpPr/>
      </xdr:nvSpPr>
      <xdr:spPr>
        <a:xfrm>
          <a:off x="64674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Sep</a:t>
          </a:r>
        </a:p>
      </xdr:txBody>
    </xdr:sp>
    <xdr:clientData/>
  </xdr:twoCellAnchor>
  <xdr:twoCellAnchor>
    <xdr:from>
      <xdr:col>8</xdr:col>
      <xdr:colOff>527050</xdr:colOff>
      <xdr:row>3</xdr:row>
      <xdr:rowOff>47625</xdr:rowOff>
    </xdr:from>
    <xdr:to>
      <xdr:col>10</xdr:col>
      <xdr:colOff>12700</xdr:colOff>
      <xdr:row>4</xdr:row>
      <xdr:rowOff>50800</xdr:rowOff>
    </xdr:to>
    <xdr:sp macro="" textlink="">
      <xdr:nvSpPr>
        <xdr:cNvPr id="8" name="btnAug" descr="Faceţi clic pentru a vizualiza foaia de lucru cu cheltuielile din august." title="Buton de navigare August">
          <a:extLst>
            <a:ext uri="{FF2B5EF4-FFF2-40B4-BE49-F238E27FC236}">
              <a16:creationId xmlns:a16="http://schemas.microsoft.com/office/drawing/2014/main" id="{2A91202D-0AA3-4BD0-A139-0462C36A40A5}"/>
            </a:ext>
          </a:extLst>
        </xdr:cNvPr>
        <xdr:cNvSpPr/>
      </xdr:nvSpPr>
      <xdr:spPr>
        <a:xfrm>
          <a:off x="5645150" y="752475"/>
          <a:ext cx="666750" cy="168275"/>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Aug</a:t>
          </a:r>
        </a:p>
      </xdr:txBody>
    </xdr:sp>
    <xdr:clientData/>
  </xdr:twoCellAnchor>
  <xdr:twoCellAnchor>
    <xdr:from>
      <xdr:col>7</xdr:col>
      <xdr:colOff>641350</xdr:colOff>
      <xdr:row>3</xdr:row>
      <xdr:rowOff>47625</xdr:rowOff>
    </xdr:from>
    <xdr:to>
      <xdr:col>8</xdr:col>
      <xdr:colOff>532130</xdr:colOff>
      <xdr:row>4</xdr:row>
      <xdr:rowOff>66675</xdr:rowOff>
    </xdr:to>
    <xdr:sp macro="" textlink="">
      <xdr:nvSpPr>
        <xdr:cNvPr id="9" name="btnIul" descr="Faceţi clic pentru a vizualiza foaia de lucru cu cheltuielile din iulie." title="Buton de navigare Iulie">
          <a:extLst>
            <a:ext uri="{FF2B5EF4-FFF2-40B4-BE49-F238E27FC236}">
              <a16:creationId xmlns:a16="http://schemas.microsoft.com/office/drawing/2014/main" id="{709B0DB7-3E9E-4D89-B99A-F07DA35FF687}"/>
            </a:ext>
          </a:extLst>
        </xdr:cNvPr>
        <xdr:cNvSpPr/>
      </xdr:nvSpPr>
      <xdr:spPr>
        <a:xfrm>
          <a:off x="5060950" y="752475"/>
          <a:ext cx="589280" cy="18415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Iul</a:t>
          </a:r>
        </a:p>
      </xdr:txBody>
    </xdr:sp>
    <xdr:clientData/>
  </xdr:twoCellAnchor>
  <xdr:twoCellAnchor>
    <xdr:from>
      <xdr:col>7</xdr:col>
      <xdr:colOff>0</xdr:colOff>
      <xdr:row>3</xdr:row>
      <xdr:rowOff>47625</xdr:rowOff>
    </xdr:from>
    <xdr:to>
      <xdr:col>7</xdr:col>
      <xdr:colOff>640080</xdr:colOff>
      <xdr:row>4</xdr:row>
      <xdr:rowOff>66675</xdr:rowOff>
    </xdr:to>
    <xdr:sp macro="" textlink="">
      <xdr:nvSpPr>
        <xdr:cNvPr id="10" name="btnIun" descr="Faceţi clic pentru a vizualiza foaia de lucru cu cheltuielile din iunie." title="Buton de navigare Iunie">
          <a:extLst>
            <a:ext uri="{FF2B5EF4-FFF2-40B4-BE49-F238E27FC236}">
              <a16:creationId xmlns:a16="http://schemas.microsoft.com/office/drawing/2014/main" id="{07B940E4-2CCD-41DF-8018-5B093EE0EC70}"/>
            </a:ext>
          </a:extLst>
        </xdr:cNvPr>
        <xdr:cNvSpPr/>
      </xdr:nvSpPr>
      <xdr:spPr>
        <a:xfrm>
          <a:off x="45243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Iun</a:t>
          </a:r>
        </a:p>
      </xdr:txBody>
    </xdr:sp>
    <xdr:clientData/>
  </xdr:twoCellAnchor>
  <xdr:twoCellAnchor>
    <xdr:from>
      <xdr:col>6</xdr:col>
      <xdr:colOff>0</xdr:colOff>
      <xdr:row>3</xdr:row>
      <xdr:rowOff>47625</xdr:rowOff>
    </xdr:from>
    <xdr:to>
      <xdr:col>6</xdr:col>
      <xdr:colOff>640080</xdr:colOff>
      <xdr:row>4</xdr:row>
      <xdr:rowOff>66675</xdr:rowOff>
    </xdr:to>
    <xdr:sp macro="" textlink="">
      <xdr:nvSpPr>
        <xdr:cNvPr id="11" name="btnMai" descr="Faceţi clic pentru a vizualiza foaia de lucru cu cheltuielile din mai." title="Buton de navigare Mai">
          <a:extLst>
            <a:ext uri="{FF2B5EF4-FFF2-40B4-BE49-F238E27FC236}">
              <a16:creationId xmlns:a16="http://schemas.microsoft.com/office/drawing/2014/main" id="{3093C8AF-14D1-4762-BC99-305341BE6936}"/>
            </a:ext>
          </a:extLst>
        </xdr:cNvPr>
        <xdr:cNvSpPr/>
      </xdr:nvSpPr>
      <xdr:spPr>
        <a:xfrm>
          <a:off x="38766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Mai</a:t>
          </a:r>
        </a:p>
      </xdr:txBody>
    </xdr:sp>
    <xdr:clientData/>
  </xdr:twoCellAnchor>
  <xdr:twoCellAnchor>
    <xdr:from>
      <xdr:col>5</xdr:col>
      <xdr:colOff>0</xdr:colOff>
      <xdr:row>3</xdr:row>
      <xdr:rowOff>47625</xdr:rowOff>
    </xdr:from>
    <xdr:to>
      <xdr:col>5</xdr:col>
      <xdr:colOff>640080</xdr:colOff>
      <xdr:row>4</xdr:row>
      <xdr:rowOff>66675</xdr:rowOff>
    </xdr:to>
    <xdr:sp macro="" textlink="">
      <xdr:nvSpPr>
        <xdr:cNvPr id="12" name="btnApr" descr="Faceţi clic pentru a vizualiza foaia de lucru cu cheltuielile din aprilie." title="Buton de navigare Aprilie">
          <a:extLst>
            <a:ext uri="{FF2B5EF4-FFF2-40B4-BE49-F238E27FC236}">
              <a16:creationId xmlns:a16="http://schemas.microsoft.com/office/drawing/2014/main" id="{F24155D4-498E-4DC3-9988-BE4199AD866C}"/>
            </a:ext>
          </a:extLst>
        </xdr:cNvPr>
        <xdr:cNvSpPr/>
      </xdr:nvSpPr>
      <xdr:spPr>
        <a:xfrm>
          <a:off x="32289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Apr</a:t>
          </a:r>
        </a:p>
      </xdr:txBody>
    </xdr:sp>
    <xdr:clientData/>
  </xdr:twoCellAnchor>
  <xdr:twoCellAnchor>
    <xdr:from>
      <xdr:col>4</xdr:col>
      <xdr:colOff>0</xdr:colOff>
      <xdr:row>3</xdr:row>
      <xdr:rowOff>47625</xdr:rowOff>
    </xdr:from>
    <xdr:to>
      <xdr:col>4</xdr:col>
      <xdr:colOff>640080</xdr:colOff>
      <xdr:row>4</xdr:row>
      <xdr:rowOff>66675</xdr:rowOff>
    </xdr:to>
    <xdr:sp macro="" textlink="">
      <xdr:nvSpPr>
        <xdr:cNvPr id="13" name="btnMar" descr="Faceţi clic pentru a vizualiza foaia de lucru cu cheltuielile din martie." title="Buton de navigare Martie">
          <a:extLst>
            <a:ext uri="{FF2B5EF4-FFF2-40B4-BE49-F238E27FC236}">
              <a16:creationId xmlns:a16="http://schemas.microsoft.com/office/drawing/2014/main" id="{6E20D463-A0B7-42AA-96F1-6592296A6226}"/>
            </a:ext>
          </a:extLst>
        </xdr:cNvPr>
        <xdr:cNvSpPr/>
      </xdr:nvSpPr>
      <xdr:spPr>
        <a:xfrm>
          <a:off x="25812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Mar</a:t>
          </a:r>
        </a:p>
      </xdr:txBody>
    </xdr:sp>
    <xdr:clientData/>
  </xdr:twoCellAnchor>
  <xdr:twoCellAnchor>
    <xdr:from>
      <xdr:col>3</xdr:col>
      <xdr:colOff>0</xdr:colOff>
      <xdr:row>3</xdr:row>
      <xdr:rowOff>47625</xdr:rowOff>
    </xdr:from>
    <xdr:to>
      <xdr:col>3</xdr:col>
      <xdr:colOff>640080</xdr:colOff>
      <xdr:row>4</xdr:row>
      <xdr:rowOff>66675</xdr:rowOff>
    </xdr:to>
    <xdr:sp macro="" textlink="">
      <xdr:nvSpPr>
        <xdr:cNvPr id="14" name="btnFeb" descr="Faceţi clic pentru a vizualiza foaia de lucru cu cheltuielile din februarie." title="Buton de navigare Februarie">
          <a:extLst>
            <a:ext uri="{FF2B5EF4-FFF2-40B4-BE49-F238E27FC236}">
              <a16:creationId xmlns:a16="http://schemas.microsoft.com/office/drawing/2014/main" id="{30377BC5-E114-4B9A-B668-DD20FEA2BEF3}"/>
            </a:ext>
          </a:extLst>
        </xdr:cNvPr>
        <xdr:cNvSpPr/>
      </xdr:nvSpPr>
      <xdr:spPr>
        <a:xfrm>
          <a:off x="1933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Feb</a:t>
          </a:r>
        </a:p>
      </xdr:txBody>
    </xdr:sp>
    <xdr:clientData/>
  </xdr:twoCellAnchor>
  <xdr:twoCellAnchor>
    <xdr:from>
      <xdr:col>2</xdr:col>
      <xdr:colOff>9525</xdr:colOff>
      <xdr:row>3</xdr:row>
      <xdr:rowOff>47625</xdr:rowOff>
    </xdr:from>
    <xdr:to>
      <xdr:col>2</xdr:col>
      <xdr:colOff>649605</xdr:colOff>
      <xdr:row>4</xdr:row>
      <xdr:rowOff>66675</xdr:rowOff>
    </xdr:to>
    <xdr:sp macro="" textlink="">
      <xdr:nvSpPr>
        <xdr:cNvPr id="15" name="btnIan" descr="Faceţi clic pentru a vizualiza foaia de lucru cu cheltuielile din ianuarie." title="Buton de navigare Ianuarie">
          <a:extLst>
            <a:ext uri="{FF2B5EF4-FFF2-40B4-BE49-F238E27FC236}">
              <a16:creationId xmlns:a16="http://schemas.microsoft.com/office/drawing/2014/main" id="{AC2572F6-DAAD-427B-94BB-1BF325941674}"/>
            </a:ext>
          </a:extLst>
        </xdr:cNvPr>
        <xdr:cNvSpPr/>
      </xdr:nvSpPr>
      <xdr:spPr>
        <a:xfrm>
          <a:off x="1285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Ian</a:t>
          </a:r>
        </a:p>
      </xdr:txBody>
    </xdr:sp>
    <xdr:clientData/>
  </xdr:twoCellAnchor>
  <xdr:twoCellAnchor>
    <xdr:from>
      <xdr:col>1</xdr:col>
      <xdr:colOff>69850</xdr:colOff>
      <xdr:row>31</xdr:row>
      <xdr:rowOff>146050</xdr:rowOff>
    </xdr:from>
    <xdr:to>
      <xdr:col>15</xdr:col>
      <xdr:colOff>457200</xdr:colOff>
      <xdr:row>49</xdr:row>
      <xdr:rowOff>0</xdr:rowOff>
    </xdr:to>
    <xdr:graphicFrame macro="">
      <xdr:nvGraphicFramePr>
        <xdr:cNvPr id="17" name="Chart 16">
          <a:extLst>
            <a:ext uri="{FF2B5EF4-FFF2-40B4-BE49-F238E27FC236}">
              <a16:creationId xmlns:a16="http://schemas.microsoft.com/office/drawing/2014/main" id="{649E0B0E-2E09-9CCE-9A0C-8C56578ED3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787400</xdr:colOff>
      <xdr:row>4</xdr:row>
      <xdr:rowOff>50800</xdr:rowOff>
    </xdr:from>
    <xdr:to>
      <xdr:col>17</xdr:col>
      <xdr:colOff>438150</xdr:colOff>
      <xdr:row>16</xdr:row>
      <xdr:rowOff>114300</xdr:rowOff>
    </xdr:to>
    <xdr:graphicFrame macro="">
      <xdr:nvGraphicFramePr>
        <xdr:cNvPr id="18" name="Chart 17">
          <a:extLst>
            <a:ext uri="{FF2B5EF4-FFF2-40B4-BE49-F238E27FC236}">
              <a16:creationId xmlns:a16="http://schemas.microsoft.com/office/drawing/2014/main" id="{27FE85BB-5391-AD53-936C-51790593B0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520699</xdr:colOff>
      <xdr:row>0</xdr:row>
      <xdr:rowOff>0</xdr:rowOff>
    </xdr:from>
    <xdr:to>
      <xdr:col>6</xdr:col>
      <xdr:colOff>60324</xdr:colOff>
      <xdr:row>0</xdr:row>
      <xdr:rowOff>495300</xdr:rowOff>
    </xdr:to>
    <xdr:sp macro="" textlink="">
      <xdr:nvSpPr>
        <xdr:cNvPr id="19" name="Dreptunghi 2">
          <a:hlinkClick xmlns:r="http://schemas.openxmlformats.org/officeDocument/2006/relationships" r:id="rId3"/>
          <a:extLst>
            <a:ext uri="{FF2B5EF4-FFF2-40B4-BE49-F238E27FC236}">
              <a16:creationId xmlns:a16="http://schemas.microsoft.com/office/drawing/2014/main" id="{5EFA87D1-FE41-4AF8-8402-FEAA6B6F7A48}"/>
            </a:ext>
          </a:extLst>
        </xdr:cNvPr>
        <xdr:cNvSpPr/>
      </xdr:nvSpPr>
      <xdr:spPr>
        <a:xfrm>
          <a:off x="257809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6</xdr:col>
      <xdr:colOff>241299</xdr:colOff>
      <xdr:row>0</xdr:row>
      <xdr:rowOff>0</xdr:rowOff>
    </xdr:from>
    <xdr:to>
      <xdr:col>8</xdr:col>
      <xdr:colOff>253999</xdr:colOff>
      <xdr:row>0</xdr:row>
      <xdr:rowOff>495300</xdr:rowOff>
    </xdr:to>
    <xdr:sp macro="" textlink="">
      <xdr:nvSpPr>
        <xdr:cNvPr id="20" name="Dreptunghi 8">
          <a:hlinkClick xmlns:r="http://schemas.openxmlformats.org/officeDocument/2006/relationships" r:id="rId4"/>
          <a:extLst>
            <a:ext uri="{FF2B5EF4-FFF2-40B4-BE49-F238E27FC236}">
              <a16:creationId xmlns:a16="http://schemas.microsoft.com/office/drawing/2014/main" id="{949D57BC-F2C5-4FDF-9811-F36999A77265}"/>
            </a:ext>
          </a:extLst>
        </xdr:cNvPr>
        <xdr:cNvSpPr/>
      </xdr:nvSpPr>
      <xdr:spPr>
        <a:xfrm>
          <a:off x="407034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8</xdr:col>
      <xdr:colOff>447675</xdr:colOff>
      <xdr:row>0</xdr:row>
      <xdr:rowOff>6350</xdr:rowOff>
    </xdr:from>
    <xdr:to>
      <xdr:col>11</xdr:col>
      <xdr:colOff>330199</xdr:colOff>
      <xdr:row>0</xdr:row>
      <xdr:rowOff>501650</xdr:rowOff>
    </xdr:to>
    <xdr:sp macro="" textlink="">
      <xdr:nvSpPr>
        <xdr:cNvPr id="21" name="Dreptunghi 9">
          <a:hlinkClick xmlns:r="http://schemas.openxmlformats.org/officeDocument/2006/relationships" r:id="rId5"/>
          <a:extLst>
            <a:ext uri="{FF2B5EF4-FFF2-40B4-BE49-F238E27FC236}">
              <a16:creationId xmlns:a16="http://schemas.microsoft.com/office/drawing/2014/main" id="{EDC8E44B-1DB6-497F-A9BF-588E09341F60}"/>
            </a:ext>
          </a:extLst>
        </xdr:cNvPr>
        <xdr:cNvSpPr/>
      </xdr:nvSpPr>
      <xdr:spPr>
        <a:xfrm>
          <a:off x="556577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11</xdr:col>
      <xdr:colOff>577849</xdr:colOff>
      <xdr:row>0</xdr:row>
      <xdr:rowOff>0</xdr:rowOff>
    </xdr:from>
    <xdr:to>
      <xdr:col>14</xdr:col>
      <xdr:colOff>419099</xdr:colOff>
      <xdr:row>0</xdr:row>
      <xdr:rowOff>488950</xdr:rowOff>
    </xdr:to>
    <xdr:sp macro="" textlink="">
      <xdr:nvSpPr>
        <xdr:cNvPr id="22" name="Dreptunghi 10">
          <a:hlinkClick xmlns:r="http://schemas.openxmlformats.org/officeDocument/2006/relationships" r:id="rId6"/>
          <a:extLst>
            <a:ext uri="{FF2B5EF4-FFF2-40B4-BE49-F238E27FC236}">
              <a16:creationId xmlns:a16="http://schemas.microsoft.com/office/drawing/2014/main" id="{09C53E6D-291B-4E1E-9CD0-D5739EED8639}"/>
            </a:ext>
          </a:extLst>
        </xdr:cNvPr>
        <xdr:cNvSpPr/>
      </xdr:nvSpPr>
      <xdr:spPr>
        <a:xfrm>
          <a:off x="746759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0</xdr:colOff>
      <xdr:row>0</xdr:row>
      <xdr:rowOff>0</xdr:rowOff>
    </xdr:from>
    <xdr:to>
      <xdr:col>3</xdr:col>
      <xdr:colOff>412750</xdr:colOff>
      <xdr:row>0</xdr:row>
      <xdr:rowOff>556081</xdr:rowOff>
    </xdr:to>
    <xdr:pic>
      <xdr:nvPicPr>
        <xdr:cNvPr id="23" name="Picture 22">
          <a:extLst>
            <a:ext uri="{FF2B5EF4-FFF2-40B4-BE49-F238E27FC236}">
              <a16:creationId xmlns:a16="http://schemas.microsoft.com/office/drawing/2014/main" id="{448CB98A-179F-43FE-8090-6691FA02A02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8136" b="28956"/>
        <a:stretch/>
      </xdr:blipFill>
      <xdr:spPr>
        <a:xfrm>
          <a:off x="0" y="0"/>
          <a:ext cx="2470150" cy="5560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873127</xdr:colOff>
      <xdr:row>4</xdr:row>
      <xdr:rowOff>133351</xdr:rowOff>
    </xdr:from>
    <xdr:to>
      <xdr:col>15</xdr:col>
      <xdr:colOff>812800</xdr:colOff>
      <xdr:row>17</xdr:row>
      <xdr:rowOff>57151</xdr:rowOff>
    </xdr:to>
    <xdr:graphicFrame macro="">
      <xdr:nvGraphicFramePr>
        <xdr:cNvPr id="2" name="TendinteCheltuieli" descr="Diagramă coloană care afişează cheltuielile lunare după categorie." title="Diagrama cu tendinţe cheltuieli">
          <a:extLst>
            <a:ext uri="{FF2B5EF4-FFF2-40B4-BE49-F238E27FC236}">
              <a16:creationId xmlns:a16="http://schemas.microsoft.com/office/drawing/2014/main" id="{22E884D7-39DE-443A-8956-E76FFB6CA4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3</xdr:row>
      <xdr:rowOff>47625</xdr:rowOff>
    </xdr:from>
    <xdr:to>
      <xdr:col>13</xdr:col>
      <xdr:colOff>640080</xdr:colOff>
      <xdr:row>4</xdr:row>
      <xdr:rowOff>66675</xdr:rowOff>
    </xdr:to>
    <xdr:sp macro="" textlink="">
      <xdr:nvSpPr>
        <xdr:cNvPr id="4" name="btnDec" descr="Faceţi clic pentru a vizualiza foaia de lucru cu cheltuielile din decembrie" title="Buton de navigare Decembrie">
          <a:extLst>
            <a:ext uri="{FF2B5EF4-FFF2-40B4-BE49-F238E27FC236}">
              <a16:creationId xmlns:a16="http://schemas.microsoft.com/office/drawing/2014/main" id="{018B7212-3C8B-4E13-8063-EEA5955EFE50}"/>
            </a:ext>
          </a:extLst>
        </xdr:cNvPr>
        <xdr:cNvSpPr/>
      </xdr:nvSpPr>
      <xdr:spPr>
        <a:xfrm>
          <a:off x="8410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Dec</a:t>
          </a:r>
        </a:p>
      </xdr:txBody>
    </xdr:sp>
    <xdr:clientData/>
  </xdr:twoCellAnchor>
  <xdr:twoCellAnchor>
    <xdr:from>
      <xdr:col>12</xdr:col>
      <xdr:colOff>0</xdr:colOff>
      <xdr:row>3</xdr:row>
      <xdr:rowOff>47625</xdr:rowOff>
    </xdr:from>
    <xdr:to>
      <xdr:col>12</xdr:col>
      <xdr:colOff>640080</xdr:colOff>
      <xdr:row>4</xdr:row>
      <xdr:rowOff>66675</xdr:rowOff>
    </xdr:to>
    <xdr:sp macro="" textlink="">
      <xdr:nvSpPr>
        <xdr:cNvPr id="5" name="btnNov" descr="Faceţi clic pentru a vizualiza foaia de lucru cu cheltuielile din noiembrie." title="Buton de navigare Noiembrie">
          <a:extLst>
            <a:ext uri="{FF2B5EF4-FFF2-40B4-BE49-F238E27FC236}">
              <a16:creationId xmlns:a16="http://schemas.microsoft.com/office/drawing/2014/main" id="{9B3336B9-D21D-45BB-B939-E6967E396320}"/>
            </a:ext>
          </a:extLst>
        </xdr:cNvPr>
        <xdr:cNvSpPr/>
      </xdr:nvSpPr>
      <xdr:spPr>
        <a:xfrm>
          <a:off x="7762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Nov</a:t>
          </a:r>
        </a:p>
      </xdr:txBody>
    </xdr:sp>
    <xdr:clientData/>
  </xdr:twoCellAnchor>
  <xdr:twoCellAnchor>
    <xdr:from>
      <xdr:col>11</xdr:col>
      <xdr:colOff>0</xdr:colOff>
      <xdr:row>3</xdr:row>
      <xdr:rowOff>47625</xdr:rowOff>
    </xdr:from>
    <xdr:to>
      <xdr:col>11</xdr:col>
      <xdr:colOff>640080</xdr:colOff>
      <xdr:row>4</xdr:row>
      <xdr:rowOff>66675</xdr:rowOff>
    </xdr:to>
    <xdr:sp macro="" textlink="">
      <xdr:nvSpPr>
        <xdr:cNvPr id="6" name="btnOct" descr="Faceţi clic pentru a vizualiza foaia de lucru cu cheltuielile din octombrie." title="Buton de navigare Octombrie">
          <a:extLst>
            <a:ext uri="{FF2B5EF4-FFF2-40B4-BE49-F238E27FC236}">
              <a16:creationId xmlns:a16="http://schemas.microsoft.com/office/drawing/2014/main" id="{1540926E-FC4B-47A1-A5CF-A18CC09BED28}"/>
            </a:ext>
          </a:extLst>
        </xdr:cNvPr>
        <xdr:cNvSpPr/>
      </xdr:nvSpPr>
      <xdr:spPr>
        <a:xfrm>
          <a:off x="71151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Oct</a:t>
          </a:r>
        </a:p>
      </xdr:txBody>
    </xdr:sp>
    <xdr:clientData/>
  </xdr:twoCellAnchor>
  <xdr:twoCellAnchor>
    <xdr:from>
      <xdr:col>10</xdr:col>
      <xdr:colOff>0</xdr:colOff>
      <xdr:row>3</xdr:row>
      <xdr:rowOff>47625</xdr:rowOff>
    </xdr:from>
    <xdr:to>
      <xdr:col>10</xdr:col>
      <xdr:colOff>640080</xdr:colOff>
      <xdr:row>4</xdr:row>
      <xdr:rowOff>66675</xdr:rowOff>
    </xdr:to>
    <xdr:sp macro="" textlink="">
      <xdr:nvSpPr>
        <xdr:cNvPr id="7" name="btnSep" descr="Faceţi clic pentru a vizualiza foaia de lucru cu cheltuielile din septembrie." title="Buton de navigare Septembrie">
          <a:extLst>
            <a:ext uri="{FF2B5EF4-FFF2-40B4-BE49-F238E27FC236}">
              <a16:creationId xmlns:a16="http://schemas.microsoft.com/office/drawing/2014/main" id="{DD747295-67FE-4109-8102-D05578AA165F}"/>
            </a:ext>
          </a:extLst>
        </xdr:cNvPr>
        <xdr:cNvSpPr/>
      </xdr:nvSpPr>
      <xdr:spPr>
        <a:xfrm>
          <a:off x="64674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Sep</a:t>
          </a:r>
        </a:p>
      </xdr:txBody>
    </xdr:sp>
    <xdr:clientData/>
  </xdr:twoCellAnchor>
  <xdr:twoCellAnchor>
    <xdr:from>
      <xdr:col>9</xdr:col>
      <xdr:colOff>0</xdr:colOff>
      <xdr:row>3</xdr:row>
      <xdr:rowOff>47625</xdr:rowOff>
    </xdr:from>
    <xdr:to>
      <xdr:col>9</xdr:col>
      <xdr:colOff>640080</xdr:colOff>
      <xdr:row>4</xdr:row>
      <xdr:rowOff>66675</xdr:rowOff>
    </xdr:to>
    <xdr:sp macro="" textlink="">
      <xdr:nvSpPr>
        <xdr:cNvPr id="8" name="btnAug" descr="Faceţi clic pentru a vizualiza foaia de lucru cu cheltuielile din august." title="Buton de navigare August">
          <a:extLst>
            <a:ext uri="{FF2B5EF4-FFF2-40B4-BE49-F238E27FC236}">
              <a16:creationId xmlns:a16="http://schemas.microsoft.com/office/drawing/2014/main" id="{181EB61E-5FF7-43BD-9607-686A95657734}"/>
            </a:ext>
          </a:extLst>
        </xdr:cNvPr>
        <xdr:cNvSpPr/>
      </xdr:nvSpPr>
      <xdr:spPr>
        <a:xfrm>
          <a:off x="58197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Aug</a:t>
          </a:r>
        </a:p>
      </xdr:txBody>
    </xdr:sp>
    <xdr:clientData/>
  </xdr:twoCellAnchor>
  <xdr:twoCellAnchor>
    <xdr:from>
      <xdr:col>8</xdr:col>
      <xdr:colOff>0</xdr:colOff>
      <xdr:row>3</xdr:row>
      <xdr:rowOff>47625</xdr:rowOff>
    </xdr:from>
    <xdr:to>
      <xdr:col>8</xdr:col>
      <xdr:colOff>640080</xdr:colOff>
      <xdr:row>4</xdr:row>
      <xdr:rowOff>66675</xdr:rowOff>
    </xdr:to>
    <xdr:sp macro="" textlink="">
      <xdr:nvSpPr>
        <xdr:cNvPr id="9" name="btnIul" descr="Faceţi clic pentru a vizualiza foaia de lucru cu cheltuielile din iulie." title="Buton de navigare Iulie">
          <a:extLst>
            <a:ext uri="{FF2B5EF4-FFF2-40B4-BE49-F238E27FC236}">
              <a16:creationId xmlns:a16="http://schemas.microsoft.com/office/drawing/2014/main" id="{8AE0775F-6082-4F47-A48C-EF04310DCF2C}"/>
            </a:ext>
          </a:extLst>
        </xdr:cNvPr>
        <xdr:cNvSpPr/>
      </xdr:nvSpPr>
      <xdr:spPr>
        <a:xfrm>
          <a:off x="51720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Iul</a:t>
          </a:r>
        </a:p>
      </xdr:txBody>
    </xdr:sp>
    <xdr:clientData/>
  </xdr:twoCellAnchor>
  <xdr:twoCellAnchor>
    <xdr:from>
      <xdr:col>7</xdr:col>
      <xdr:colOff>0</xdr:colOff>
      <xdr:row>3</xdr:row>
      <xdr:rowOff>47625</xdr:rowOff>
    </xdr:from>
    <xdr:to>
      <xdr:col>7</xdr:col>
      <xdr:colOff>640080</xdr:colOff>
      <xdr:row>4</xdr:row>
      <xdr:rowOff>66675</xdr:rowOff>
    </xdr:to>
    <xdr:sp macro="" textlink="">
      <xdr:nvSpPr>
        <xdr:cNvPr id="10" name="btnIun" descr="Faceţi clic pentru a vizualiza foaia de lucru cu cheltuielile din iunie." title="Buton de navigare Iunie">
          <a:extLst>
            <a:ext uri="{FF2B5EF4-FFF2-40B4-BE49-F238E27FC236}">
              <a16:creationId xmlns:a16="http://schemas.microsoft.com/office/drawing/2014/main" id="{51E1D951-FD4C-4212-B2BE-93AF476D835F}"/>
            </a:ext>
          </a:extLst>
        </xdr:cNvPr>
        <xdr:cNvSpPr/>
      </xdr:nvSpPr>
      <xdr:spPr>
        <a:xfrm>
          <a:off x="45243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Iun</a:t>
          </a:r>
        </a:p>
      </xdr:txBody>
    </xdr:sp>
    <xdr:clientData/>
  </xdr:twoCellAnchor>
  <xdr:twoCellAnchor>
    <xdr:from>
      <xdr:col>6</xdr:col>
      <xdr:colOff>0</xdr:colOff>
      <xdr:row>3</xdr:row>
      <xdr:rowOff>47625</xdr:rowOff>
    </xdr:from>
    <xdr:to>
      <xdr:col>6</xdr:col>
      <xdr:colOff>640080</xdr:colOff>
      <xdr:row>4</xdr:row>
      <xdr:rowOff>66675</xdr:rowOff>
    </xdr:to>
    <xdr:sp macro="" textlink="">
      <xdr:nvSpPr>
        <xdr:cNvPr id="11" name="btnMai" descr="Faceţi clic pentru a vizualiza foaia de lucru cu cheltuielile din mai." title="Buton de navigare Mai">
          <a:extLst>
            <a:ext uri="{FF2B5EF4-FFF2-40B4-BE49-F238E27FC236}">
              <a16:creationId xmlns:a16="http://schemas.microsoft.com/office/drawing/2014/main" id="{88DD150B-9296-4A2D-9E8E-6966048C74FF}"/>
            </a:ext>
          </a:extLst>
        </xdr:cNvPr>
        <xdr:cNvSpPr/>
      </xdr:nvSpPr>
      <xdr:spPr>
        <a:xfrm>
          <a:off x="38766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Mai</a:t>
          </a:r>
        </a:p>
      </xdr:txBody>
    </xdr:sp>
    <xdr:clientData/>
  </xdr:twoCellAnchor>
  <xdr:twoCellAnchor>
    <xdr:from>
      <xdr:col>5</xdr:col>
      <xdr:colOff>0</xdr:colOff>
      <xdr:row>3</xdr:row>
      <xdr:rowOff>47625</xdr:rowOff>
    </xdr:from>
    <xdr:to>
      <xdr:col>5</xdr:col>
      <xdr:colOff>640080</xdr:colOff>
      <xdr:row>4</xdr:row>
      <xdr:rowOff>66675</xdr:rowOff>
    </xdr:to>
    <xdr:sp macro="" textlink="">
      <xdr:nvSpPr>
        <xdr:cNvPr id="12" name="btnApr" descr="Faceţi clic pentru a vizualiza foaia de lucru cu cheltuielile din aprilie." title="Buton de navigare Aprilie">
          <a:extLst>
            <a:ext uri="{FF2B5EF4-FFF2-40B4-BE49-F238E27FC236}">
              <a16:creationId xmlns:a16="http://schemas.microsoft.com/office/drawing/2014/main" id="{1811F1DB-B401-46A7-AB81-9AE41ECA7FEA}"/>
            </a:ext>
          </a:extLst>
        </xdr:cNvPr>
        <xdr:cNvSpPr/>
      </xdr:nvSpPr>
      <xdr:spPr>
        <a:xfrm>
          <a:off x="32289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Apr</a:t>
          </a:r>
        </a:p>
      </xdr:txBody>
    </xdr:sp>
    <xdr:clientData/>
  </xdr:twoCellAnchor>
  <xdr:twoCellAnchor>
    <xdr:from>
      <xdr:col>4</xdr:col>
      <xdr:colOff>0</xdr:colOff>
      <xdr:row>3</xdr:row>
      <xdr:rowOff>47625</xdr:rowOff>
    </xdr:from>
    <xdr:to>
      <xdr:col>4</xdr:col>
      <xdr:colOff>640080</xdr:colOff>
      <xdr:row>4</xdr:row>
      <xdr:rowOff>66675</xdr:rowOff>
    </xdr:to>
    <xdr:sp macro="" textlink="">
      <xdr:nvSpPr>
        <xdr:cNvPr id="13" name="btnMar" descr="Faceţi clic pentru a vizualiza foaia de lucru cu cheltuielile din martie." title="Buton de navigare Martie">
          <a:extLst>
            <a:ext uri="{FF2B5EF4-FFF2-40B4-BE49-F238E27FC236}">
              <a16:creationId xmlns:a16="http://schemas.microsoft.com/office/drawing/2014/main" id="{F51902A5-C4B0-407B-AAB4-544C543A5CCB}"/>
            </a:ext>
          </a:extLst>
        </xdr:cNvPr>
        <xdr:cNvSpPr/>
      </xdr:nvSpPr>
      <xdr:spPr>
        <a:xfrm>
          <a:off x="25812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Mar</a:t>
          </a:r>
        </a:p>
      </xdr:txBody>
    </xdr:sp>
    <xdr:clientData/>
  </xdr:twoCellAnchor>
  <xdr:twoCellAnchor>
    <xdr:from>
      <xdr:col>3</xdr:col>
      <xdr:colOff>0</xdr:colOff>
      <xdr:row>3</xdr:row>
      <xdr:rowOff>47625</xdr:rowOff>
    </xdr:from>
    <xdr:to>
      <xdr:col>3</xdr:col>
      <xdr:colOff>640080</xdr:colOff>
      <xdr:row>4</xdr:row>
      <xdr:rowOff>66675</xdr:rowOff>
    </xdr:to>
    <xdr:sp macro="" textlink="">
      <xdr:nvSpPr>
        <xdr:cNvPr id="14" name="btnFeb" descr="Faceţi clic pentru a vizualiza foaia de lucru cu cheltuielile din februarie." title="Buton de navigare Februarie">
          <a:extLst>
            <a:ext uri="{FF2B5EF4-FFF2-40B4-BE49-F238E27FC236}">
              <a16:creationId xmlns:a16="http://schemas.microsoft.com/office/drawing/2014/main" id="{7B19DE0F-1281-415C-9D49-43710CFAFA6A}"/>
            </a:ext>
          </a:extLst>
        </xdr:cNvPr>
        <xdr:cNvSpPr/>
      </xdr:nvSpPr>
      <xdr:spPr>
        <a:xfrm>
          <a:off x="1933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Feb</a:t>
          </a:r>
        </a:p>
      </xdr:txBody>
    </xdr:sp>
    <xdr:clientData/>
  </xdr:twoCellAnchor>
  <xdr:twoCellAnchor>
    <xdr:from>
      <xdr:col>2</xdr:col>
      <xdr:colOff>9525</xdr:colOff>
      <xdr:row>3</xdr:row>
      <xdr:rowOff>47625</xdr:rowOff>
    </xdr:from>
    <xdr:to>
      <xdr:col>2</xdr:col>
      <xdr:colOff>649605</xdr:colOff>
      <xdr:row>4</xdr:row>
      <xdr:rowOff>66675</xdr:rowOff>
    </xdr:to>
    <xdr:sp macro="" textlink="">
      <xdr:nvSpPr>
        <xdr:cNvPr id="15" name="btnIan" descr="Faceţi clic pentru a vizualiza foaia de lucru cu cheltuielile din ianuarie." title="Buton de navigare Ianuarie">
          <a:extLst>
            <a:ext uri="{FF2B5EF4-FFF2-40B4-BE49-F238E27FC236}">
              <a16:creationId xmlns:a16="http://schemas.microsoft.com/office/drawing/2014/main" id="{FA95A963-20F4-4ACF-9C91-87ABAC9DBD23}"/>
            </a:ext>
          </a:extLst>
        </xdr:cNvPr>
        <xdr:cNvSpPr/>
      </xdr:nvSpPr>
      <xdr:spPr>
        <a:xfrm>
          <a:off x="1285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Ian</a:t>
          </a:r>
        </a:p>
      </xdr:txBody>
    </xdr:sp>
    <xdr:clientData/>
  </xdr:twoCellAnchor>
  <xdr:twoCellAnchor editAs="oneCell">
    <xdr:from>
      <xdr:col>9</xdr:col>
      <xdr:colOff>619125</xdr:colOff>
      <xdr:row>0</xdr:row>
      <xdr:rowOff>57150</xdr:rowOff>
    </xdr:from>
    <xdr:to>
      <xdr:col>11</xdr:col>
      <xdr:colOff>561975</xdr:colOff>
      <xdr:row>0</xdr:row>
      <xdr:rowOff>679004</xdr:rowOff>
    </xdr:to>
    <xdr:pic>
      <xdr:nvPicPr>
        <xdr:cNvPr id="16" name="Picture 15">
          <a:extLst>
            <a:ext uri="{FF2B5EF4-FFF2-40B4-BE49-F238E27FC236}">
              <a16:creationId xmlns:a16="http://schemas.microsoft.com/office/drawing/2014/main" id="{FB21ED23-287F-401A-9AFE-E4F063DB66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38900" y="57150"/>
          <a:ext cx="1238250" cy="628204"/>
        </a:xfrm>
        <a:prstGeom prst="rect">
          <a:avLst/>
        </a:prstGeom>
      </xdr:spPr>
    </xdr:pic>
    <xdr:clientData/>
  </xdr:twoCellAnchor>
  <xdr:twoCellAnchor editAs="absolute">
    <xdr:from>
      <xdr:col>4</xdr:col>
      <xdr:colOff>317499</xdr:colOff>
      <xdr:row>0</xdr:row>
      <xdr:rowOff>0</xdr:rowOff>
    </xdr:from>
    <xdr:to>
      <xdr:col>6</xdr:col>
      <xdr:colOff>396874</xdr:colOff>
      <xdr:row>0</xdr:row>
      <xdr:rowOff>495300</xdr:rowOff>
    </xdr:to>
    <xdr:sp macro="" textlink="">
      <xdr:nvSpPr>
        <xdr:cNvPr id="3" name="Dreptunghi 2">
          <a:hlinkClick xmlns:r="http://schemas.openxmlformats.org/officeDocument/2006/relationships" r:id="rId3"/>
          <a:extLst>
            <a:ext uri="{FF2B5EF4-FFF2-40B4-BE49-F238E27FC236}">
              <a16:creationId xmlns:a16="http://schemas.microsoft.com/office/drawing/2014/main" id="{614D169C-7970-4CFA-BAEC-2E795EA88518}"/>
            </a:ext>
          </a:extLst>
        </xdr:cNvPr>
        <xdr:cNvSpPr/>
      </xdr:nvSpPr>
      <xdr:spPr>
        <a:xfrm>
          <a:off x="277494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6</xdr:col>
      <xdr:colOff>577849</xdr:colOff>
      <xdr:row>0</xdr:row>
      <xdr:rowOff>0</xdr:rowOff>
    </xdr:from>
    <xdr:to>
      <xdr:col>9</xdr:col>
      <xdr:colOff>31749</xdr:colOff>
      <xdr:row>0</xdr:row>
      <xdr:rowOff>495300</xdr:rowOff>
    </xdr:to>
    <xdr:sp macro="" textlink="">
      <xdr:nvSpPr>
        <xdr:cNvPr id="17" name="Dreptunghi 8">
          <a:hlinkClick xmlns:r="http://schemas.openxmlformats.org/officeDocument/2006/relationships" r:id="rId4"/>
          <a:extLst>
            <a:ext uri="{FF2B5EF4-FFF2-40B4-BE49-F238E27FC236}">
              <a16:creationId xmlns:a16="http://schemas.microsoft.com/office/drawing/2014/main" id="{29414663-71FF-4BC1-AC8B-15C1F6841CCF}"/>
            </a:ext>
          </a:extLst>
        </xdr:cNvPr>
        <xdr:cNvSpPr/>
      </xdr:nvSpPr>
      <xdr:spPr>
        <a:xfrm>
          <a:off x="426719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9</xdr:col>
      <xdr:colOff>225425</xdr:colOff>
      <xdr:row>0</xdr:row>
      <xdr:rowOff>6350</xdr:rowOff>
    </xdr:from>
    <xdr:to>
      <xdr:col>12</xdr:col>
      <xdr:colOff>31749</xdr:colOff>
      <xdr:row>0</xdr:row>
      <xdr:rowOff>501650</xdr:rowOff>
    </xdr:to>
    <xdr:sp macro="" textlink="">
      <xdr:nvSpPr>
        <xdr:cNvPr id="18" name="Dreptunghi 9">
          <a:hlinkClick xmlns:r="http://schemas.openxmlformats.org/officeDocument/2006/relationships" r:id="rId5"/>
          <a:extLst>
            <a:ext uri="{FF2B5EF4-FFF2-40B4-BE49-F238E27FC236}">
              <a16:creationId xmlns:a16="http://schemas.microsoft.com/office/drawing/2014/main" id="{F9149C44-8E10-4696-A50E-A058014C1649}"/>
            </a:ext>
          </a:extLst>
        </xdr:cNvPr>
        <xdr:cNvSpPr/>
      </xdr:nvSpPr>
      <xdr:spPr>
        <a:xfrm>
          <a:off x="576262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12</xdr:col>
      <xdr:colOff>279399</xdr:colOff>
      <xdr:row>0</xdr:row>
      <xdr:rowOff>0</xdr:rowOff>
    </xdr:from>
    <xdr:to>
      <xdr:col>14</xdr:col>
      <xdr:colOff>660399</xdr:colOff>
      <xdr:row>0</xdr:row>
      <xdr:rowOff>488950</xdr:rowOff>
    </xdr:to>
    <xdr:sp macro="" textlink="">
      <xdr:nvSpPr>
        <xdr:cNvPr id="19" name="Dreptunghi 10">
          <a:hlinkClick xmlns:r="http://schemas.openxmlformats.org/officeDocument/2006/relationships" r:id="rId6"/>
          <a:extLst>
            <a:ext uri="{FF2B5EF4-FFF2-40B4-BE49-F238E27FC236}">
              <a16:creationId xmlns:a16="http://schemas.microsoft.com/office/drawing/2014/main" id="{ECBA121E-962B-48A0-8262-033A427F8A17}"/>
            </a:ext>
          </a:extLst>
        </xdr:cNvPr>
        <xdr:cNvSpPr/>
      </xdr:nvSpPr>
      <xdr:spPr>
        <a:xfrm>
          <a:off x="766444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1</xdr:col>
      <xdr:colOff>0</xdr:colOff>
      <xdr:row>0</xdr:row>
      <xdr:rowOff>0</xdr:rowOff>
    </xdr:from>
    <xdr:to>
      <xdr:col>4</xdr:col>
      <xdr:colOff>209550</xdr:colOff>
      <xdr:row>0</xdr:row>
      <xdr:rowOff>556081</xdr:rowOff>
    </xdr:to>
    <xdr:pic>
      <xdr:nvPicPr>
        <xdr:cNvPr id="20" name="Picture 19">
          <a:extLst>
            <a:ext uri="{FF2B5EF4-FFF2-40B4-BE49-F238E27FC236}">
              <a16:creationId xmlns:a16="http://schemas.microsoft.com/office/drawing/2014/main" id="{837F7DE7-EEC5-43A9-BB5C-223DBBF33CCD}"/>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8136" b="28956"/>
        <a:stretch/>
      </xdr:blipFill>
      <xdr:spPr>
        <a:xfrm>
          <a:off x="196850" y="0"/>
          <a:ext cx="2470150" cy="55608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7:N27" headerRowCount="0" dataDxfId="333" tableBorderDxfId="332">
  <tableColumns count="14">
    <tableColumn id="1" xr3:uid="{00000000-0010-0000-0000-000001000000}" name="Column1" dataDxfId="331"/>
    <tableColumn id="2" xr3:uid="{00000000-0010-0000-0000-000002000000}" name="Column2" dataDxfId="330"/>
    <tableColumn id="3" xr3:uid="{00000000-0010-0000-0000-000003000000}" name="Column3" dataDxfId="329"/>
    <tableColumn id="4" xr3:uid="{00000000-0010-0000-0000-000004000000}" name="Column4" dataDxfId="328"/>
    <tableColumn id="5" xr3:uid="{00000000-0010-0000-0000-000005000000}" name="Column5" dataDxfId="327"/>
    <tableColumn id="6" xr3:uid="{00000000-0010-0000-0000-000006000000}" name="Column6" dataDxfId="326"/>
    <tableColumn id="7" xr3:uid="{00000000-0010-0000-0000-000007000000}" name="Column7" dataDxfId="325"/>
    <tableColumn id="8" xr3:uid="{00000000-0010-0000-0000-000008000000}" name="Column8" dataDxfId="324"/>
    <tableColumn id="9" xr3:uid="{00000000-0010-0000-0000-000009000000}" name="Column9" dataDxfId="323"/>
    <tableColumn id="10" xr3:uid="{00000000-0010-0000-0000-00000A000000}" name="Column10" dataDxfId="322"/>
    <tableColumn id="11" xr3:uid="{00000000-0010-0000-0000-00000B000000}" name="Column11" dataDxfId="321"/>
    <tableColumn id="12" xr3:uid="{00000000-0010-0000-0000-00000C000000}" name="Column12" dataDxfId="320"/>
    <tableColumn id="13" xr3:uid="{00000000-0010-0000-0000-00000D000000}" name="Column13" dataDxfId="319"/>
    <tableColumn id="14" xr3:uid="{00000000-0010-0000-0000-00000E000000}" name="Column14" dataDxfId="318"/>
  </tableColumns>
  <tableStyleInfo name="TableStyleLight18"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8FEA89F-D4A0-4660-B04A-3CB590E0E182}" name="Table11" displayName="Table11" ref="A94:N97" totalsRowCount="1" headerRowDxfId="165" dataDxfId="163" totalsRowDxfId="162" headerRowBorderDxfId="164" totalsRowBorderDxfId="161">
  <autoFilter ref="A94:N96" xr:uid="{CAB39A5C-19A3-47F3-9E46-4F6645E115F6}"/>
  <tableColumns count="14">
    <tableColumn id="1" xr3:uid="{39CC1FE2-EDC2-4AD8-910D-4FF3F1CDDF31}" name="PLĂȚI DIVERSE" totalsRowLabel="Total plati diverse" dataDxfId="160" totalsRowDxfId="159"/>
    <tableColumn id="2" xr3:uid="{E41FDAA9-7C66-4808-B014-3408268172D1}" name="Ian" totalsRowFunction="sum" dataDxfId="158" totalsRowDxfId="157"/>
    <tableColumn id="3" xr3:uid="{91E130D4-1827-4566-9BCA-5940235093D7}" name="Feb" totalsRowFunction="sum" dataDxfId="156" totalsRowDxfId="155"/>
    <tableColumn id="4" xr3:uid="{57F16B54-0EFF-4D3A-B395-9DFF008EF694}" name="Martie" totalsRowFunction="sum" dataDxfId="154" totalsRowDxfId="153"/>
    <tableColumn id="5" xr3:uid="{C572A0C0-9BD1-4F85-92AA-95FBEAC54BDE}" name="Aprilie" totalsRowFunction="sum" dataDxfId="152" totalsRowDxfId="151"/>
    <tableColumn id="6" xr3:uid="{7FB441AD-A163-41E6-BC82-E11CA39FF66D}" name="Mai" totalsRowFunction="sum" dataDxfId="150" totalsRowDxfId="149"/>
    <tableColumn id="7" xr3:uid="{A4614882-09AF-4E9D-9657-9DBE669D4187}" name="Iunie" totalsRowFunction="sum" dataDxfId="148" totalsRowDxfId="147"/>
    <tableColumn id="8" xr3:uid="{14CD4A65-5E10-4898-9B9A-772BB66F077B}" name="Iulie" totalsRowFunction="sum" dataDxfId="146" totalsRowDxfId="145"/>
    <tableColumn id="9" xr3:uid="{C56A5B5F-93D9-4F69-9744-0B4ECF7FBD32}" name="Aug" totalsRowFunction="sum" dataDxfId="144" totalsRowDxfId="143"/>
    <tableColumn id="10" xr3:uid="{DC5C62D8-FB52-4F09-B651-B1ADFBD7B83E}" name="Sept" totalsRowFunction="sum" dataDxfId="142" totalsRowDxfId="141"/>
    <tableColumn id="11" xr3:uid="{50204F44-8391-45EF-9261-C6E4E5C5F0D2}" name="Oct" totalsRowFunction="sum" dataDxfId="140" totalsRowDxfId="139"/>
    <tableColumn id="12" xr3:uid="{7A149D8B-FFD9-43B3-B570-EF2880827965}" name="Nov" totalsRowFunction="sum" dataDxfId="138" totalsRowDxfId="137"/>
    <tableColumn id="13" xr3:uid="{046C6579-4119-4E60-B48F-B0BFC193B7F1}" name="Dec" totalsRowFunction="sum" dataDxfId="136" totalsRowDxfId="135"/>
    <tableColumn id="14" xr3:uid="{0989BCEF-4DAE-4810-9F06-7C156DC9F74D}" name="An" totalsRowFunction="sum" dataDxfId="134" totalsRowDxfId="133">
      <calculatedColumnFormula>SUBTOTAL(109,'Buget personal'!$N$95)</calculatedColumnFormula>
    </tableColumn>
  </tableColumns>
  <tableStyleInfo name="TableStyleLight1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222911-D319-4853-98CD-AF027B379C52}" name="Table106" displayName="Table106" ref="A88:N93" totalsRowCount="1" headerRowDxfId="132" dataDxfId="130" totalsRowDxfId="128" headerRowBorderDxfId="131" tableBorderDxfId="129" totalsRowBorderDxfId="127">
  <autoFilter ref="A88:N92" xr:uid="{5A222911-D319-4853-98CD-AF027B379C52}"/>
  <tableColumns count="14">
    <tableColumn id="1" xr3:uid="{AA20537C-4830-4600-9738-682B64709B07}" name="ANIMALE DE COMPANIE" totalsRowLabel="Total animale de companie" dataDxfId="126" totalsRowDxfId="125"/>
    <tableColumn id="2" xr3:uid="{A189DCAB-355A-4BB1-AA9E-502065D68759}" name="Ian" totalsRowFunction="sum" dataDxfId="124" totalsRowDxfId="123"/>
    <tableColumn id="3" xr3:uid="{DA60BE13-1B23-4C6A-9B43-DC07EE2B3A3A}" name="Feb" totalsRowFunction="sum" dataDxfId="122" totalsRowDxfId="121"/>
    <tableColumn id="4" xr3:uid="{130C9D00-16B4-4542-BB82-447585BAB899}" name="Martie" totalsRowFunction="sum" dataDxfId="120" totalsRowDxfId="119"/>
    <tableColumn id="5" xr3:uid="{35479E69-6E53-433C-AA91-082125036968}" name="Aprilie" totalsRowFunction="sum" dataDxfId="118" totalsRowDxfId="117"/>
    <tableColumn id="6" xr3:uid="{3E19F65B-25F9-441F-9F25-B2D06CA43A52}" name="Mai" totalsRowFunction="sum" dataDxfId="116" totalsRowDxfId="115"/>
    <tableColumn id="7" xr3:uid="{DEA31E24-2EA3-4297-8F40-86EAE2C1F4E8}" name="Iunie" totalsRowFunction="sum" dataDxfId="114" totalsRowDxfId="113"/>
    <tableColumn id="8" xr3:uid="{4ABE37FA-9CFF-4169-B5ED-F0747E7144D3}" name="Iulie" totalsRowFunction="sum" dataDxfId="112" totalsRowDxfId="111"/>
    <tableColumn id="9" xr3:uid="{EE4504A9-47B3-40AF-B9D8-1CA32879D811}" name="Aug" totalsRowFunction="sum" dataDxfId="110" totalsRowDxfId="109"/>
    <tableColumn id="10" xr3:uid="{3276B9B5-8665-41A9-B97A-13425008896F}" name="Sept" totalsRowFunction="sum" dataDxfId="108" totalsRowDxfId="107"/>
    <tableColumn id="11" xr3:uid="{543C09FD-0A8C-488A-9495-D2ECAABBB7F8}" name="Oct" totalsRowFunction="sum" dataDxfId="106" totalsRowDxfId="105"/>
    <tableColumn id="12" xr3:uid="{DE7E2B39-6E14-4328-84B9-C6A2226331FE}" name="Nov" totalsRowFunction="sum" dataDxfId="104" totalsRowDxfId="103"/>
    <tableColumn id="13" xr3:uid="{22881912-4024-4ADF-A61B-F2B5092CC872}" name="Dec" totalsRowFunction="sum" dataDxfId="102" totalsRowDxfId="101"/>
    <tableColumn id="14" xr3:uid="{BB4B51E4-D5AB-4166-A0AA-6B05075C04AB}" name="An" totalsRowFunction="sum" dataDxfId="100" totalsRowDxfId="99"/>
  </tableColumns>
  <tableStyleInfo name="TableStyleLight1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A1ACF38-764C-4F9C-8339-CD87B545F9DB}" name="Table14" displayName="Table14" ref="A98:N101" totalsRowCount="1" headerRowDxfId="98" totalsRowDxfId="96" headerRowBorderDxfId="97">
  <autoFilter ref="A98:N100" xr:uid="{9A1ACF38-764C-4F9C-8339-CD87B545F9DB}"/>
  <tableColumns count="14">
    <tableColumn id="1" xr3:uid="{EEB4C515-8240-4A2D-9DD9-7878D03C9A3A}" name="MÂNCARE" totalsRowLabel="Total mâncare" dataDxfId="95" totalsRowDxfId="94"/>
    <tableColumn id="2" xr3:uid="{D9B14E69-923C-4684-BB79-A7B81A40F5F7}" name="Ian" totalsRowFunction="sum" dataDxfId="93" totalsRowDxfId="92"/>
    <tableColumn id="3" xr3:uid="{90612634-62B1-4A87-A971-9A7CFA1BFD87}" name="Feb" totalsRowFunction="sum" dataDxfId="91" totalsRowDxfId="90"/>
    <tableColumn id="4" xr3:uid="{4B97BE12-8EFA-49C6-B125-67E902BFC169}" name="Martie" totalsRowFunction="sum" dataDxfId="89" totalsRowDxfId="88"/>
    <tableColumn id="5" xr3:uid="{0F4DB306-F206-4959-BB52-98FF1F37C134}" name="Aprilie" totalsRowFunction="sum" dataDxfId="87" totalsRowDxfId="86"/>
    <tableColumn id="6" xr3:uid="{740E909A-92E0-44D6-9058-CE567B5830C5}" name="Mai" totalsRowFunction="sum" dataDxfId="85" totalsRowDxfId="84"/>
    <tableColumn id="7" xr3:uid="{B3547B43-518C-4C82-85A5-4954D67EC7A9}" name="Iunie" totalsRowFunction="sum" dataDxfId="83" totalsRowDxfId="82"/>
    <tableColumn id="8" xr3:uid="{8A7971E5-AA42-411D-9910-AB09A80BF41F}" name="Iulie" totalsRowFunction="sum" dataDxfId="81" totalsRowDxfId="80"/>
    <tableColumn id="9" xr3:uid="{A8519A59-3D17-46D3-A19A-49B66EEC5B93}" name="Aug" totalsRowFunction="sum" dataDxfId="79" totalsRowDxfId="78"/>
    <tableColumn id="10" xr3:uid="{DD810AA0-6446-4127-9172-16E3C5005E58}" name="Sept" totalsRowFunction="sum" dataDxfId="77" totalsRowDxfId="76"/>
    <tableColumn id="11" xr3:uid="{B107816D-CAC3-438E-B771-11CBDE962F7F}" name="Oct" totalsRowFunction="sum" dataDxfId="75" totalsRowDxfId="74"/>
    <tableColumn id="12" xr3:uid="{6A5554CE-54E8-49B6-A110-F8EB560395B7}" name="Nov" totalsRowFunction="sum" dataDxfId="73" totalsRowDxfId="72"/>
    <tableColumn id="13" xr3:uid="{6032778F-B66C-4FA0-8156-22374ADC9C3C}" name="Dec" totalsRowFunction="sum" dataDxfId="71" totalsRowDxfId="70"/>
    <tableColumn id="14" xr3:uid="{39992371-66A5-4AB6-A700-3DA177682191}" name="An" totalsRowFunction="sum" dataDxfId="69" totalsRowDxfId="68">
      <calculatedColumnFormula>SUM('Buget personal'!$B99:$M99)</calculatedColumnFormula>
    </tableColumn>
  </tableColumns>
  <tableStyleInfo name="TableStyleLight1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70F2ED7-FE1B-43E7-B4D6-197EF57CDD49}" name="Table15" displayName="Table15" ref="A102:N109" totalsRowCount="1" headerRowDxfId="67" totalsRowDxfId="65" headerRowBorderDxfId="66" totalsRowBorderDxfId="64">
  <autoFilter ref="A102:N108" xr:uid="{670F2ED7-FE1B-43E7-B4D6-197EF57CDD49}"/>
  <tableColumns count="14">
    <tableColumn id="1" xr3:uid="{D1FDD68D-5D7B-49A7-A502-F0B8DE5BD0F5}" name="COPII" totalsRowLabel="Total copii" dataDxfId="63" totalsRowDxfId="62"/>
    <tableColumn id="2" xr3:uid="{683B4464-ECE8-4495-A8DF-68BC5AD977EE}" name="Ian" totalsRowFunction="sum" dataDxfId="61" totalsRowDxfId="60"/>
    <tableColumn id="3" xr3:uid="{C54390D7-637E-4CBF-831D-C983E128BD44}" name="Feb" totalsRowFunction="sum" dataDxfId="59" totalsRowDxfId="58"/>
    <tableColumn id="4" xr3:uid="{72010EC7-A8EC-4873-BC02-421AE3D7D8CA}" name="Martie" totalsRowFunction="sum" dataDxfId="57" totalsRowDxfId="56"/>
    <tableColumn id="5" xr3:uid="{E1CF0000-3656-404F-A3C2-4BA8AFDCF454}" name="Aprilie" totalsRowFunction="sum" dataDxfId="55" totalsRowDxfId="54"/>
    <tableColumn id="6" xr3:uid="{98B0CEFF-2A81-405C-9F37-8C958F0D3531}" name="Mai" totalsRowFunction="sum" dataDxfId="53" totalsRowDxfId="52"/>
    <tableColumn id="7" xr3:uid="{8336D5A0-C450-485A-84C7-2B0EE54A8F64}" name="Iunie" totalsRowFunction="sum" dataDxfId="51" totalsRowDxfId="50"/>
    <tableColumn id="8" xr3:uid="{CFB1B3A7-F113-4B2B-A1CD-7D2AB2808B0D}" name="Iulie" totalsRowFunction="sum" dataDxfId="49" totalsRowDxfId="48"/>
    <tableColumn id="9" xr3:uid="{463554B6-4F9F-4845-9050-B841BAF07AE4}" name="Aug" totalsRowFunction="sum" dataDxfId="47" totalsRowDxfId="46"/>
    <tableColumn id="10" xr3:uid="{CE99D5CE-A5B7-4C74-8DBE-5E085822DB5E}" name="Sept" totalsRowFunction="sum" dataDxfId="45" totalsRowDxfId="44"/>
    <tableColumn id="11" xr3:uid="{DDBD1A3E-71D4-4879-BABD-86E92080AB22}" name="Oct" totalsRowFunction="sum" dataDxfId="43" totalsRowDxfId="42"/>
    <tableColumn id="12" xr3:uid="{6A00E3FE-170A-4AAD-8EEC-5C69BABC837D}" name="Nov" totalsRowFunction="sum" dataDxfId="41" totalsRowDxfId="40"/>
    <tableColumn id="13" xr3:uid="{4B2F0536-19AD-4B0F-AE16-73673EEAE62E}" name="Dec" totalsRowFunction="sum" dataDxfId="39" totalsRowDxfId="38"/>
    <tableColumn id="14" xr3:uid="{C066C617-70FF-47E5-B517-C7638FEBC450}" name="An" totalsRowFunction="sum" dataDxfId="37" totalsRowDxfId="36">
      <calculatedColumnFormula>SUM('Buget personal'!$B103:$M103)</calculatedColumnFormula>
    </tableColumn>
  </tableColumns>
  <tableStyleInfo name="TableStyleLight1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0167A9-C1A3-4F1C-8A49-0A3E51735277}" name="RezumatCheltuieli" displayName="RezumatCheltuieli" ref="B18:P31" totalsRowShown="0" headerRowDxfId="35" dataDxfId="34" tableBorderDxfId="33">
  <autoFilter ref="B18:P31" xr:uid="{EB1F6B28-77BD-4744-A10E-9EA54C642ADF}"/>
  <tableColumns count="15">
    <tableColumn id="1" xr3:uid="{3AF260DF-150B-4F3E-B66C-22EE85472DE7}" name="Cheltuieli" dataDxfId="32"/>
    <tableColumn id="2" xr3:uid="{BFC8710A-A235-4785-A7F6-1463F1401896}" name="Ian" dataDxfId="31"/>
    <tableColumn id="3" xr3:uid="{0E1E7632-B81C-44B2-9F0E-BBBD8D450164}" name="Feb" dataDxfId="30"/>
    <tableColumn id="4" xr3:uid="{1C652469-03C5-4247-9BC4-C988C1A10140}" name="Mar" dataDxfId="29"/>
    <tableColumn id="5" xr3:uid="{D7984543-02A4-42E4-B6ED-799A61463BF2}" name="Apr" dataDxfId="28"/>
    <tableColumn id="6" xr3:uid="{882FBD7B-6DB5-4171-9BD6-88A997DDCDA1}" name="Mai" dataDxfId="27"/>
    <tableColumn id="7" xr3:uid="{9C1E401E-394F-46FE-A0CF-1A3A95561863}" name="Iun" dataDxfId="26"/>
    <tableColumn id="8" xr3:uid="{0FD95E4E-A89B-49CA-8328-C0EC75BE9D57}" name="Iul" dataDxfId="25"/>
    <tableColumn id="9" xr3:uid="{8E574A8B-2661-4580-A38F-C716D5B93EC6}" name="Aug" dataDxfId="24"/>
    <tableColumn id="10" xr3:uid="{229598AC-D995-476C-96D5-8BA37E23CF78}" name="Sep" dataDxfId="23"/>
    <tableColumn id="11" xr3:uid="{C205B2E0-EA63-4511-A922-BC5F9A4554EE}" name="Oct" dataDxfId="22"/>
    <tableColumn id="12" xr3:uid="{EF8B7F98-E479-4A74-97F9-2AA4896F8D9A}" name="Nov" dataDxfId="21"/>
    <tableColumn id="13" xr3:uid="{CE67E339-CC24-41A6-95A1-781296827D7D}" name="Dec" dataDxfId="20"/>
    <tableColumn id="14" xr3:uid="{16BA8166-4763-43C0-83D8-000C495C27DF}" name="Total" dataDxfId="19"/>
    <tableColumn id="15" xr3:uid="{4F0FCBAD-0420-4FA0-9546-FC5604746168}" name="Tendinţă" dataDxfId="18"/>
  </tableColumns>
  <tableStyleInfo name="TableStyleLight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F8D3BF-B07C-42D6-A712-87A21E1C7BCE}" name="RezumatVenituri" displayName="RezumatVenituri" ref="B18:P25" totalsRowShown="0" headerRowDxfId="17" dataDxfId="16" tableBorderDxfId="15">
  <autoFilter ref="B18:P25" xr:uid="{0B55B4FD-B490-49D9-9E32-47F1FFCAF613}"/>
  <tableColumns count="15">
    <tableColumn id="1" xr3:uid="{0A24F8A2-B0B9-4384-A302-271FD3EC7C9D}" name="Venituri" dataDxfId="14"/>
    <tableColumn id="2" xr3:uid="{6136E9DC-2E90-4DD6-A08A-244758F56C5F}" name="Ian" dataDxfId="13">
      <calculatedColumnFormula>'Buget personal'!B7</calculatedColumnFormula>
    </tableColumn>
    <tableColumn id="3" xr3:uid="{3BC859CE-3843-4DC8-ADCE-2DAC8D65518A}" name="Feb" dataDxfId="12">
      <calculatedColumnFormula>'Buget personal'!C7</calculatedColumnFormula>
    </tableColumn>
    <tableColumn id="4" xr3:uid="{A7970D37-72B6-4F93-90D6-84FCC98F9CF9}" name="Mar" dataDxfId="11">
      <calculatedColumnFormula>'Buget personal'!D7</calculatedColumnFormula>
    </tableColumn>
    <tableColumn id="5" xr3:uid="{775F4BF6-26BC-4B63-BC4A-5B71D2006C3C}" name="Apr" dataDxfId="10">
      <calculatedColumnFormula>'Buget personal'!E7</calculatedColumnFormula>
    </tableColumn>
    <tableColumn id="6" xr3:uid="{45C9F16B-D35A-4B80-8926-2E7D6AE82880}" name="Mai" dataDxfId="9">
      <calculatedColumnFormula>'Buget personal'!F7</calculatedColumnFormula>
    </tableColumn>
    <tableColumn id="7" xr3:uid="{83721F2F-84BD-44A7-80A2-FC335C86B03F}" name="Iun" dataDxfId="8">
      <calculatedColumnFormula>'Buget personal'!G7</calculatedColumnFormula>
    </tableColumn>
    <tableColumn id="8" xr3:uid="{AAD8A0F5-02EE-42A2-8E29-57E6134C2D30}" name="Iul" dataDxfId="7">
      <calculatedColumnFormula>'Buget personal'!H7</calculatedColumnFormula>
    </tableColumn>
    <tableColumn id="9" xr3:uid="{9608AF4A-021F-415C-9B53-54328FE52803}" name="Aug" dataDxfId="6">
      <calculatedColumnFormula>'Buget personal'!I7</calculatedColumnFormula>
    </tableColumn>
    <tableColumn id="10" xr3:uid="{A50F9C8E-F11C-4327-8D01-49A0C4D6DB3D}" name="Sep" dataDxfId="5">
      <calculatedColumnFormula>'Buget personal'!J7</calculatedColumnFormula>
    </tableColumn>
    <tableColumn id="11" xr3:uid="{ED707EB9-D3EC-4DFA-8213-D9A872819124}" name="Oct" dataDxfId="4">
      <calculatedColumnFormula>'Buget personal'!K7</calculatedColumnFormula>
    </tableColumn>
    <tableColumn id="12" xr3:uid="{D44BF554-8E01-411D-93BF-ACAB4F81791A}" name="Nov" dataDxfId="3">
      <calculatedColumnFormula>'Buget personal'!L7</calculatedColumnFormula>
    </tableColumn>
    <tableColumn id="13" xr3:uid="{D1A4C5A2-83D4-4615-ADB9-0F095ECF7918}" name="Dec" dataDxfId="2">
      <calculatedColumnFormula>'Buget personal'!M7</calculatedColumnFormula>
    </tableColumn>
    <tableColumn id="14" xr3:uid="{87F6099D-4A51-4DC9-9936-A5C3A00BB811}" name="Total" dataDxfId="1">
      <calculatedColumnFormula>'Buget personal'!N7</calculatedColumnFormula>
    </tableColumn>
    <tableColumn id="15" xr3:uid="{28EDA020-507E-4402-B4FD-3F52801EEF12}" name="Tendinţă" dataDxfId="0"/>
  </tableColumns>
  <tableStyleInfo name="Summary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B7B0EB7-4F7A-4B5B-9AB6-6D9B1F134DFA}" name="Table2" displayName="Table2" ref="A6:N13" totalsRowShown="0" headerRowDxfId="317" dataDxfId="315" headerRowBorderDxfId="316" tableBorderDxfId="314">
  <autoFilter ref="A6:N13" xr:uid="{11F7A121-841A-41A0-B3CA-21A2808D74C3}"/>
  <tableColumns count="14">
    <tableColumn id="1" xr3:uid="{4C559802-2CF6-46F9-A295-C14EC32BE410}" name="Venituri" dataDxfId="313"/>
    <tableColumn id="2" xr3:uid="{ED0E04F6-48A7-4924-B009-4FE0BB25F10D}" name="Ian" dataDxfId="312"/>
    <tableColumn id="3" xr3:uid="{9AB8DF3C-D102-4C07-8C65-D73C9CAA4E81}" name="Feb" dataDxfId="311"/>
    <tableColumn id="4" xr3:uid="{15A6D194-CE88-4BF7-944F-959234DC5FFE}" name="Martie" dataDxfId="310"/>
    <tableColumn id="5" xr3:uid="{17BAE43D-12F4-4BEB-BB98-3DC2320400AF}" name="Aprilie" dataDxfId="309"/>
    <tableColumn id="6" xr3:uid="{85EC9160-733C-49C9-811F-02C0E63C395F}" name="Mai" dataDxfId="308"/>
    <tableColumn id="7" xr3:uid="{A7A89E2A-FB2B-43C7-9F60-E2E799210717}" name="Iunie" dataDxfId="307"/>
    <tableColumn id="8" xr3:uid="{A5D186AF-39F7-4E5D-9B5E-1CF33C8E16A5}" name="Iulie" dataDxfId="306"/>
    <tableColumn id="9" xr3:uid="{9F644E84-1F37-47F1-A487-F1C02AAEB321}" name="Aug" dataDxfId="305"/>
    <tableColumn id="10" xr3:uid="{A0102393-60D5-49B9-9A00-AAEA291701CB}" name="Sept" dataDxfId="304"/>
    <tableColumn id="11" xr3:uid="{C799EEC6-38F9-41D3-A71E-01B4F0CCC10C}" name="Oct" dataDxfId="303"/>
    <tableColumn id="12" xr3:uid="{A4AD1909-877A-42B7-B181-8159CE7F47FC}" name="Nov" dataDxfId="302"/>
    <tableColumn id="13" xr3:uid="{F91CF2DB-8D01-4B19-8B74-15F6510F01E1}" name="Dec" dataDxfId="301"/>
    <tableColumn id="14" xr3:uid="{2F859C61-8592-4296-A2B5-D189E63DB8DF}" name="An" dataDxfId="300"/>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F37EFCD-8537-4A85-A5A4-53476C84548D}" name="Table3" displayName="Table3" ref="A28:N39" totalsRowShown="0" headerRowDxfId="299" dataDxfId="297" headerRowBorderDxfId="298" tableBorderDxfId="296">
  <autoFilter ref="A28:N39" xr:uid="{9D09C052-B674-4CD1-980D-7A0EB77BEE95}"/>
  <tableColumns count="14">
    <tableColumn id="1" xr3:uid="{01DD6625-A47E-4756-99FD-F9528FB0CD24}" name="ÎNGRIJIRE FAMILIE/PERSONALĂ" dataDxfId="295"/>
    <tableColumn id="2" xr3:uid="{2D3EE6E8-9A88-4A5A-8AAC-D43097B0CDC3}" name="Ian" dataDxfId="294"/>
    <tableColumn id="3" xr3:uid="{5991D793-496A-4126-BB0D-460BEEA0AA6B}" name="Feb" dataDxfId="293"/>
    <tableColumn id="4" xr3:uid="{068ED9A6-CFBF-4353-A6FC-0DF4F07B4306}" name="Martie" dataDxfId="292"/>
    <tableColumn id="5" xr3:uid="{EE8E610D-8050-468A-A470-31C939BB1A3D}" name="Aprilie" dataDxfId="291"/>
    <tableColumn id="6" xr3:uid="{A2AE311A-B3EE-4729-8635-F889AF320FE9}" name="Mai" dataDxfId="290"/>
    <tableColumn id="7" xr3:uid="{F725BC0F-249F-4692-B167-38CF5C895536}" name="Iunie" dataDxfId="289"/>
    <tableColumn id="8" xr3:uid="{6B6506C7-A101-472D-9CEE-0AF80097FDAD}" name="Iulie" dataDxfId="288"/>
    <tableColumn id="9" xr3:uid="{327034CC-7B45-40C9-9BA7-F47B3CCF0C7E}" name="Aug" dataDxfId="287"/>
    <tableColumn id="10" xr3:uid="{A62123B1-F2B9-49A0-930E-CF1EE5C2FA54}" name="Sept" dataDxfId="286"/>
    <tableColumn id="11" xr3:uid="{18FFE400-6A61-48BC-A665-C7A562F171C3}" name="Oct" dataDxfId="285"/>
    <tableColumn id="12" xr3:uid="{28606F21-E204-4118-BBC2-21D4402CA74A}" name="Nov" dataDxfId="284"/>
    <tableColumn id="13" xr3:uid="{553AD3FF-3ECE-4B96-AC94-31A6E5A03F6F}" name="Dec" dataDxfId="283"/>
    <tableColumn id="14" xr3:uid="{BC123A5B-B269-44EF-AC27-C462FEFBA425}" name="An" dataDxfId="282"/>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B66781-BBA5-4526-9FDC-8292F56CCB5E}" name="Table4" displayName="Table4" ref="A40:N48" totalsRowShown="0" headerRowDxfId="281" dataDxfId="279" headerRowBorderDxfId="280" tableBorderDxfId="278">
  <autoFilter ref="A40:N48" xr:uid="{8125D758-07F9-4BE2-AFFB-707D28D7112F}"/>
  <tableColumns count="14">
    <tableColumn id="1" xr3:uid="{50AFCABC-303D-441D-82E2-D1A452B47CB9}" name="Transport" dataDxfId="277"/>
    <tableColumn id="2" xr3:uid="{B067C064-30EA-4926-8424-CD0209198CF2}" name="Ian" dataDxfId="276"/>
    <tableColumn id="3" xr3:uid="{FF36348A-BB19-477F-AFF3-5E5AC795B817}" name="Feb" dataDxfId="275"/>
    <tableColumn id="4" xr3:uid="{7F3158F7-E4C0-4B1C-861A-D7A633B50C6F}" name="Martie" dataDxfId="274"/>
    <tableColumn id="5" xr3:uid="{0A12CFDF-6543-45A7-AD10-AF4F272A4396}" name="Aprilie" dataDxfId="273"/>
    <tableColumn id="6" xr3:uid="{0C5D02ED-B8D5-4E61-9D57-1E4473BA39EE}" name="Mai" dataDxfId="272"/>
    <tableColumn id="7" xr3:uid="{8BAA821D-E439-449A-B36E-D46FAE653DB8}" name="Iunie" dataDxfId="271"/>
    <tableColumn id="8" xr3:uid="{AD7BC858-A8EF-486D-8CE2-88AF73973346}" name="Iulie" dataDxfId="270"/>
    <tableColumn id="9" xr3:uid="{920E1889-48D9-49E4-97ED-2C7BA589B747}" name="Aug" dataDxfId="269"/>
    <tableColumn id="10" xr3:uid="{A367E3DD-CB8F-4867-9BA6-09139BA08B84}" name="Sept" dataDxfId="268"/>
    <tableColumn id="11" xr3:uid="{DF9A72E9-6980-4769-AC5B-2BCB9E482B21}" name="Oct" dataDxfId="267"/>
    <tableColumn id="12" xr3:uid="{974826AA-2F6D-4888-AB1C-1BF06CFB46FE}" name="Nov" dataDxfId="266"/>
    <tableColumn id="13" xr3:uid="{1E364B35-7C16-4EAD-9B89-3A1F5B6A73D6}" name="Dec" dataDxfId="265"/>
    <tableColumn id="14" xr3:uid="{E2900EC9-AAA5-4397-ABF6-0E0EB81A6EF7}" name="An" dataDxfId="264"/>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A710C1B-E8CE-4B29-8F6B-C8A67EDFF9C1}" name="Table6" displayName="Table6" ref="A49:R61" totalsRowShown="0" headerRowDxfId="263" dataDxfId="261" headerRowBorderDxfId="262" tableBorderDxfId="260">
  <autoFilter ref="A49:R61" xr:uid="{D361EFBF-76F8-4BCF-AAF0-E3353DE9C46D}"/>
  <tableColumns count="18">
    <tableColumn id="1" xr3:uid="{738853C2-31EF-4F04-8408-0CF679C214BD}" name="ÎMPRUMUTURI" dataDxfId="259"/>
    <tableColumn id="2" xr3:uid="{7B37E489-C714-4739-866C-DEFF06B69926}" name="Ian" dataDxfId="258"/>
    <tableColumn id="3" xr3:uid="{00C4EEC5-66B7-40EC-8CEF-C48969A7E5B8}" name="Feb" dataDxfId="257"/>
    <tableColumn id="4" xr3:uid="{D12CB6F9-5370-4023-8135-5B676BFF9FB6}" name="Martie" dataDxfId="256"/>
    <tableColumn id="5" xr3:uid="{F8634EB6-E2F4-4A58-B50E-7A136C93DC31}" name="Aprilie" dataDxfId="255"/>
    <tableColumn id="6" xr3:uid="{C5885201-254E-4F6B-B733-C08927BDDDD2}" name="Mai" dataDxfId="254"/>
    <tableColumn id="7" xr3:uid="{A58038AE-B4A5-448B-AA00-572C411981B5}" name="Iunie" dataDxfId="253"/>
    <tableColumn id="8" xr3:uid="{0B0B1D8B-E1A6-46E7-8FA5-C0B7CB75A86D}" name="Iulie" dataDxfId="252"/>
    <tableColumn id="9" xr3:uid="{BFCF0A87-F9F4-4AFB-8811-B7EB31EFDE05}" name="Aug" dataDxfId="251"/>
    <tableColumn id="10" xr3:uid="{2AB7721F-8D00-4256-91FE-961A3E43F011}" name="Sept" dataDxfId="250"/>
    <tableColumn id="11" xr3:uid="{8A47977A-221C-4B6F-B81C-04EC60C40ACC}" name="Oct" dataDxfId="249"/>
    <tableColumn id="12" xr3:uid="{09D8D31B-DC75-4B99-850A-C41AAA1C2FE4}" name="Nov" dataDxfId="248"/>
    <tableColumn id="13" xr3:uid="{C4A96F25-CC0F-4536-8659-E632A32DC362}" name="Dec" dataDxfId="247"/>
    <tableColumn id="14" xr3:uid="{8C69014A-5990-4A28-8134-66EFA0CEC613}" name="An" dataDxfId="246"/>
    <tableColumn id="15" xr3:uid="{D445669D-9090-455D-9CA1-1849BBC36BB6}" name="Cat mai am de platit din principal" dataDxfId="245">
      <calculatedColumnFormula>SUBTOTAL(109,O39:O49)</calculatedColumnFormula>
    </tableColumn>
    <tableColumn id="16" xr3:uid="{4F457CB0-018D-440E-8B0B-6188DD12C1FE}" name="Cate luni mai am de plata" dataDxfId="244"/>
    <tableColumn id="17" xr3:uid="{19159FAF-49A0-4247-883A-4A6554E5E8D8}" name="dobanda" dataDxfId="243"/>
    <tableColumn id="18" xr3:uid="{DCA1EB68-2E8C-459C-8550-35E4BCF1BCB0}" name="Rata lunara (principal si dobanda)" dataDxfId="242">
      <calculatedColumnFormula>SUBTOTAL(109,R39:R49)</calculatedColumnFormula>
    </tableColumn>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A69C6D0-0173-436A-B3C3-CC45C8F68A7B}" name="Table7" displayName="Table7" ref="A62:N69" totalsRowShown="0" headerRowDxfId="241" dataDxfId="239" headerRowBorderDxfId="240" tableBorderDxfId="238">
  <autoFilter ref="A62:N69" xr:uid="{7C583BA2-D414-45D6-9008-F499A613990B}"/>
  <tableColumns count="14">
    <tableColumn id="1" xr3:uid="{C1CEBC54-847C-42F0-A542-6F9C048541BC}" name="Divertisment" dataDxfId="237"/>
    <tableColumn id="2" xr3:uid="{FFB00C87-7DC6-4E63-A299-E10632889E35}" name="Ian" dataDxfId="236"/>
    <tableColumn id="3" xr3:uid="{0E0D1308-449E-4ACA-8DDF-516D5CEB3B1B}" name="Feb" dataDxfId="235"/>
    <tableColumn id="4" xr3:uid="{CD82C32B-BC81-478D-AEC0-7CBB0F000CCA}" name="Martie" dataDxfId="234"/>
    <tableColumn id="5" xr3:uid="{1D5F2A81-9795-4D0D-BC16-B228A948B0F5}" name="Aprilie" dataDxfId="233"/>
    <tableColumn id="6" xr3:uid="{76EB6EE3-07AC-4455-8AC6-B1637BD96093}" name="Mai" dataDxfId="232"/>
    <tableColumn id="7" xr3:uid="{F651E4A7-DB8D-4BAB-B11F-A084A3085122}" name="Iunie" dataDxfId="231"/>
    <tableColumn id="8" xr3:uid="{CDC0A6C6-D48A-456F-9262-71C399455A8F}" name="Iulie" dataDxfId="230"/>
    <tableColumn id="9" xr3:uid="{F3925BC9-3DA6-47B0-9BA4-831C08A66A0F}" name="Aug" dataDxfId="229"/>
    <tableColumn id="10" xr3:uid="{709E4A2E-2F6E-490C-9930-42F70FA2ADE2}" name="Sept" dataDxfId="228"/>
    <tableColumn id="11" xr3:uid="{FC456D39-7058-425F-BD24-1460F3101173}" name="Oct" dataDxfId="227"/>
    <tableColumn id="12" xr3:uid="{811D85C6-C248-4770-A069-D6B9F0608E98}" name="Nov" dataDxfId="226"/>
    <tableColumn id="13" xr3:uid="{924FD63E-C3C2-4337-8AE5-C8AE6675001A}" name="Dec" dataDxfId="225"/>
    <tableColumn id="14" xr3:uid="{5B75CE3F-5CDC-4B84-B24C-9ED7487E80D8}" name="An" dataDxfId="224"/>
  </tableColumns>
  <tableStyleInfo name="TableStyleLight1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D59131D-8DF9-48A8-9027-8D74E9ECBEF8}" name="Table8" displayName="Table8" ref="A70:R76" totalsRowShown="0" headerRowDxfId="223" dataDxfId="221" headerRowBorderDxfId="222" tableBorderDxfId="220">
  <autoFilter ref="A70:R76" xr:uid="{DE4D8353-D62E-43EE-8036-15467BFA6449}"/>
  <tableColumns count="18">
    <tableColumn id="1" xr3:uid="{E133ACF8-AF2D-483A-A06B-1C6DAC9CEE1A}" name="ECONOMII SAU INVESTIŢII" dataDxfId="219"/>
    <tableColumn id="2" xr3:uid="{85751ABA-F6A2-4787-B744-324978AE580B}" name="Ian" dataDxfId="218"/>
    <tableColumn id="3" xr3:uid="{C5970D2F-403F-47AC-9D01-90037F48A2CB}" name="Feb" dataDxfId="217"/>
    <tableColumn id="4" xr3:uid="{BBE6C76E-3DD9-4247-8491-65958EEE54A8}" name="Martie" dataDxfId="216"/>
    <tableColumn id="5" xr3:uid="{42CFE206-3539-45C1-B1E8-DF55304EE243}" name="Aprilie" dataDxfId="215"/>
    <tableColumn id="6" xr3:uid="{0D6E3C72-B427-4CBC-9C13-CF70132139F7}" name="Mai" dataDxfId="214"/>
    <tableColumn id="7" xr3:uid="{6F21F9D8-B337-4425-A660-D1CFF7B04740}" name="Iunie" dataDxfId="213"/>
    <tableColumn id="8" xr3:uid="{DE54AC69-0AA6-423D-89F6-FBEA7FC517D2}" name="Iulie" dataDxfId="212"/>
    <tableColumn id="9" xr3:uid="{D048D1F5-63DC-425A-8D4B-229E9FCC2963}" name="Aug" dataDxfId="211"/>
    <tableColumn id="10" xr3:uid="{B1B6D00A-0337-4827-8535-2ADF5EAC9ACD}" name="Sept" dataDxfId="210"/>
    <tableColumn id="11" xr3:uid="{1E3ECF30-D26A-4D84-A60F-57D39A3DEBBF}" name="Oct" dataDxfId="209"/>
    <tableColumn id="12" xr3:uid="{D4B5EE70-1BEA-436C-B661-4A49D9654FC0}" name="Nov" dataDxfId="208"/>
    <tableColumn id="13" xr3:uid="{74C0799D-2143-4C48-BE30-2A46F1AA6A53}" name="Dec" dataDxfId="207"/>
    <tableColumn id="14" xr3:uid="{8C88786C-EF3A-4E15-951E-8002AE435FE1}" name="An" dataDxfId="206"/>
    <tableColumn id="16" xr3:uid="{A1B29612-8D10-4DB0-A8A7-F41A07298A14}" name="target de economisit" dataDxfId="205"/>
    <tableColumn id="17" xr3:uid="{51F415B7-39AA-4238-A3B2-EC8BA4FE40EB}" name="rest de economist" dataDxfId="204"/>
    <tableColumn id="18" xr3:uid="{5EA01B46-5F34-4D1C-8D72-F44715AD5CA5}" name="Economii existente" dataDxfId="203"/>
    <tableColumn id="19" xr3:uid="{520E51E8-2536-45D6-8D37-9833B358703A}" name="TOTAL ECONOMII" dataDxfId="202">
      <calculatedColumnFormula>Table8[[#This Row],[An]]+Table8[[#This Row],[Economii existente]]</calculatedColumnFormula>
    </tableColumn>
  </tableColumns>
  <tableStyleInfo name="TableStyleLight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E3618DB-8F15-4007-A00B-7460E967643A}" name="Table9" displayName="Table9" ref="A77:N82" totalsRowShown="0" headerRowDxfId="201" dataDxfId="199" headerRowBorderDxfId="200" tableBorderDxfId="198">
  <autoFilter ref="A77:N82" xr:uid="{F8CF4104-9617-46C7-8F37-0ABCA860AABD}"/>
  <tableColumns count="14">
    <tableColumn id="1" xr3:uid="{72BA25BC-A828-4088-97EC-090C90B08EDD}" name="JURIDICE" dataDxfId="197"/>
    <tableColumn id="2" xr3:uid="{902757AE-DF98-4ED5-A271-FED1A5C547D3}" name="Ian" dataDxfId="196"/>
    <tableColumn id="3" xr3:uid="{6DA7272B-40D3-4A13-A44C-F7D35839DE15}" name="Feb" dataDxfId="195"/>
    <tableColumn id="4" xr3:uid="{7FA4FA09-3E55-49F4-9E8A-86B774325469}" name="Martie" dataDxfId="194"/>
    <tableColumn id="5" xr3:uid="{C5DBC65C-4890-4967-A11B-0F36C0AD2DD8}" name="Aprilie" dataDxfId="193"/>
    <tableColumn id="6" xr3:uid="{DC100826-F6B4-4A17-83CC-8D07011FF52E}" name="Mai" dataDxfId="192"/>
    <tableColumn id="7" xr3:uid="{06F79607-4A51-42FB-8DC9-312A37765401}" name="Iunie" dataDxfId="191"/>
    <tableColumn id="8" xr3:uid="{27650E3F-366F-41A2-944C-7411B6B4F297}" name="Iulie" dataDxfId="190"/>
    <tableColumn id="9" xr3:uid="{FD14E5FB-D230-424F-91B2-00C21A376843}" name="Aug" dataDxfId="189"/>
    <tableColumn id="10" xr3:uid="{5F6A4498-44BE-4F39-B39C-0048DB53354E}" name="Sept" dataDxfId="188"/>
    <tableColumn id="11" xr3:uid="{947FE121-9DB1-4B0F-A6DE-8235E059C944}" name="Oct" dataDxfId="187"/>
    <tableColumn id="12" xr3:uid="{EEAC92C9-8F9B-45A1-B204-CC7AD9427362}" name="Nov" dataDxfId="186"/>
    <tableColumn id="13" xr3:uid="{38DA34BC-D688-4B3E-970E-14E8FC1A08DB}" name="Dec" dataDxfId="185"/>
    <tableColumn id="14" xr3:uid="{E714B4D9-903F-46C3-9C16-8C8F46BF0A6F}" name="An" dataDxfId="184"/>
  </tableColumns>
  <tableStyleInfo name="TableStyleLight1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A27A4EC-8BCB-4133-B716-A9017F7BFAD0}" name="Table10" displayName="Table10" ref="A83:N87" totalsRowShown="0" headerRowDxfId="183" dataDxfId="181" headerRowBorderDxfId="182" tableBorderDxfId="180">
  <autoFilter ref="A83:N87" xr:uid="{409A3FF9-C231-4292-807A-441726319A27}"/>
  <tableColumns count="14">
    <tableColumn id="1" xr3:uid="{B5E415E4-B826-4B45-AA77-90000A0207C5}" name="CADOURI ŞI DONAŢII" dataDxfId="179"/>
    <tableColumn id="2" xr3:uid="{EC9C1E8A-F49A-479F-8E9C-972AACB49D3A}" name="Ian" dataDxfId="178"/>
    <tableColumn id="3" xr3:uid="{A49A12B8-9FF3-4CE0-AB72-143AF073AFFF}" name="Feb" dataDxfId="177"/>
    <tableColumn id="4" xr3:uid="{7FD471A2-35D9-4095-9A75-27212AB9E435}" name="Martie" dataDxfId="176"/>
    <tableColumn id="5" xr3:uid="{AD53C4A6-AA77-43BF-A001-8F5F8835A881}" name="Aprilie" dataDxfId="175"/>
    <tableColumn id="6" xr3:uid="{A5F9B5A8-3936-4192-9D89-50A77BE5967E}" name="Mai" dataDxfId="174"/>
    <tableColumn id="7" xr3:uid="{5E072739-5D8B-4887-B13A-52D48DDF44ED}" name="Iunie" dataDxfId="173"/>
    <tableColumn id="8" xr3:uid="{AFF5EF99-51C5-4623-9C9E-E3C7505C622F}" name="Iulie" dataDxfId="172"/>
    <tableColumn id="9" xr3:uid="{F346484A-FB01-4C86-A6CE-36FC00362BB5}" name="Aug" dataDxfId="171"/>
    <tableColumn id="10" xr3:uid="{38B4118B-D230-4517-889B-2F01195A428B}" name="Sept" dataDxfId="170"/>
    <tableColumn id="11" xr3:uid="{A4D13D9F-533D-4B85-88BF-1B0EE1500AB1}" name="Oct" dataDxfId="169"/>
    <tableColumn id="12" xr3:uid="{6FA44791-8849-4A31-9F59-FA273BB8DF83}" name="Nov" dataDxfId="168"/>
    <tableColumn id="13" xr3:uid="{CA912DDA-F8C8-4CAA-878D-1EA0D179D4A6}" name="Dec" dataDxfId="167"/>
    <tableColumn id="14" xr3:uid="{1C4DCFF3-AF12-4F18-BFED-1F510268A5B9}" name="An" dataDxfId="166"/>
  </tableColumns>
  <tableStyleInfo name="TableStyleLight18"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E2DC"/>
      </a:hlink>
      <a:folHlink>
        <a:srgbClr val="00918A"/>
      </a:folHlink>
    </a:clrScheme>
    <a:fontScheme name="Deluxe">
      <a:majorFont>
        <a:latin typeface="Corbel"/>
        <a:ea typeface=""/>
        <a:cs typeface=""/>
        <a:font script="Jpan" typeface="HGｺﾞｼｯｸM"/>
        <a:font script="Hang" typeface="HY엽서L"/>
        <a:font script="Hans" typeface="楷体_GB2312"/>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rbel"/>
        <a:ea typeface=""/>
        <a:cs typeface=""/>
        <a:font script="Jpan" typeface="HGｺﾞｼｯｸM"/>
        <a:font script="Hang" typeface="HY엽서L"/>
        <a:font script="Hans" typeface="楷体_GB2312"/>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Technic">
      <a:fillStyleLst>
        <a:solidFill>
          <a:schemeClr val="phClr"/>
        </a:solidFill>
        <a:gradFill rotWithShape="1">
          <a:gsLst>
            <a:gs pos="0">
              <a:schemeClr val="phClr">
                <a:tint val="1000"/>
              </a:schemeClr>
            </a:gs>
            <a:gs pos="68000">
              <a:schemeClr val="phClr">
                <a:tint val="77000"/>
              </a:schemeClr>
            </a:gs>
            <a:gs pos="81000">
              <a:schemeClr val="phClr">
                <a:tint val="79000"/>
              </a:schemeClr>
            </a:gs>
            <a:gs pos="86000">
              <a:schemeClr val="phClr">
                <a:tint val="73000"/>
              </a:schemeClr>
            </a:gs>
            <a:gs pos="100000">
              <a:schemeClr val="phClr">
                <a:tint val="35000"/>
              </a:schemeClr>
            </a:gs>
          </a:gsLst>
          <a:lin ang="5400000" scaled="1"/>
        </a:gradFill>
        <a:gradFill rotWithShape="1">
          <a:gsLst>
            <a:gs pos="0">
              <a:schemeClr val="phClr">
                <a:tint val="70000"/>
                <a:satMod val="150000"/>
              </a:schemeClr>
            </a:gs>
            <a:gs pos="23000">
              <a:schemeClr val="phClr">
                <a:tint val="98000"/>
                <a:shade val="87000"/>
                <a:satMod val="105000"/>
              </a:schemeClr>
            </a:gs>
            <a:gs pos="35000">
              <a:schemeClr val="phClr">
                <a:shade val="70000"/>
              </a:schemeClr>
            </a:gs>
            <a:gs pos="58000">
              <a:schemeClr val="phClr">
                <a:shade val="49000"/>
                <a:satMod val="120000"/>
              </a:schemeClr>
            </a:gs>
            <a:gs pos="80000">
              <a:schemeClr val="phClr">
                <a:shade val="50000"/>
                <a:satMod val="120000"/>
              </a:schemeClr>
            </a:gs>
            <a:gs pos="90000">
              <a:schemeClr val="phClr">
                <a:shade val="57000"/>
                <a:satMod val="130000"/>
              </a:schemeClr>
            </a:gs>
            <a:gs pos="100000">
              <a:schemeClr val="phClr">
                <a:shade val="76000"/>
                <a:satMod val="150000"/>
              </a:schemeClr>
            </a:gs>
          </a:gsLst>
          <a:lin ang="5400000" scaled="1"/>
        </a:gradFill>
      </a:fillStyleLst>
      <a:lnStyleLst>
        <a:ln w="3175" cap="flat" cmpd="sng" algn="ctr">
          <a:solidFill>
            <a:schemeClr val="phClr">
              <a:shade val="60000"/>
              <a:satMod val="300000"/>
            </a:schemeClr>
          </a:solidFill>
          <a:prstDash val="solid"/>
        </a:ln>
        <a:ln w="19050" cap="flat" cmpd="sng" algn="ctr">
          <a:solidFill>
            <a:schemeClr val="phClr"/>
          </a:solidFill>
          <a:prstDash val="solid"/>
        </a:ln>
        <a:ln w="19050" cap="flat" cmpd="sng" algn="ctr">
          <a:solidFill>
            <a:schemeClr val="phClr"/>
          </a:solidFill>
          <a:prstDash val="solid"/>
        </a:ln>
      </a:lnStyleLst>
      <a:effectStyleLst>
        <a:effectStyle>
          <a:effectLst>
            <a:glow rad="63500">
              <a:schemeClr val="phClr">
                <a:tint val="30000"/>
                <a:shade val="95000"/>
                <a:satMod val="300000"/>
                <a:alpha val="50000"/>
              </a:schemeClr>
            </a:glow>
          </a:effectLst>
        </a:effectStyle>
        <a:effectStyle>
          <a:effectLst>
            <a:glow rad="70000">
              <a:schemeClr val="phClr">
                <a:tint val="30000"/>
                <a:shade val="95000"/>
                <a:satMod val="300000"/>
                <a:alpha val="50000"/>
              </a:schemeClr>
            </a:glow>
          </a:effectLst>
        </a:effectStyle>
        <a:effectStyle>
          <a:effectLst>
            <a:glow rad="76200">
              <a:schemeClr val="phClr">
                <a:tint val="30000"/>
                <a:shade val="95000"/>
                <a:satMod val="300000"/>
                <a:alpha val="50000"/>
              </a:schemeClr>
            </a:glow>
          </a:effectLst>
          <a:scene3d>
            <a:camera prst="orthographicFront">
              <a:rot lat="0" lon="0" rev="0"/>
            </a:camera>
            <a:lightRig rig="harsh" dir="t">
              <a:rot lat="6000000" lon="6000000" rev="0"/>
            </a:lightRig>
          </a:scene3d>
          <a:sp3d contourW="10000" prstMaterial="metal">
            <a:bevelT w="20000" h="9000" prst="softRound"/>
            <a:contourClr>
              <a:schemeClr val="phClr">
                <a:shade val="30000"/>
                <a:satMod val="200000"/>
              </a:scheme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12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F051-EFA2-4787-9764-56E7580E3110}">
  <sheetPr>
    <tabColor theme="2" tint="-0.249977111117893"/>
  </sheetPr>
  <dimension ref="B1:H11"/>
  <sheetViews>
    <sheetView workbookViewId="0">
      <selection activeCell="B5" sqref="B5:H6"/>
    </sheetView>
  </sheetViews>
  <sheetFormatPr defaultColWidth="8.796875" defaultRowHeight="13" x14ac:dyDescent="0.3"/>
  <cols>
    <col min="1" max="1" width="10" style="83" customWidth="1"/>
    <col min="2" max="2" width="36" style="83" customWidth="1"/>
    <col min="3" max="3" width="3.59765625" style="83" customWidth="1"/>
    <col min="4" max="4" width="34.8984375" style="83" customWidth="1"/>
    <col min="5" max="5" width="3.59765625" style="83" customWidth="1"/>
    <col min="6" max="6" width="34" style="83" customWidth="1"/>
    <col min="7" max="7" width="3" style="83" customWidth="1"/>
    <col min="8" max="8" width="39.3984375" style="83" customWidth="1"/>
    <col min="9" max="10" width="8.796875" style="83"/>
    <col min="11" max="11" width="1.69921875" style="83" customWidth="1"/>
    <col min="12" max="16384" width="8.796875" style="83"/>
  </cols>
  <sheetData>
    <row r="1" spans="2:8" s="94" customFormat="1" ht="39" customHeight="1" x14ac:dyDescent="0.3"/>
    <row r="4" spans="2:8" ht="23.5" x14ac:dyDescent="0.55000000000000004">
      <c r="B4" s="82" t="s">
        <v>136</v>
      </c>
    </row>
    <row r="5" spans="2:8" ht="28" customHeight="1" x14ac:dyDescent="0.3">
      <c r="B5" s="95" t="s">
        <v>129</v>
      </c>
      <c r="C5" s="95"/>
      <c r="D5" s="95"/>
      <c r="E5" s="95"/>
      <c r="F5" s="95"/>
      <c r="G5" s="95"/>
      <c r="H5" s="95"/>
    </row>
    <row r="6" spans="2:8" ht="38.5" customHeight="1" x14ac:dyDescent="0.3">
      <c r="B6" s="95"/>
      <c r="C6" s="95"/>
      <c r="D6" s="95"/>
      <c r="E6" s="95"/>
      <c r="F6" s="95"/>
      <c r="G6" s="95"/>
      <c r="H6" s="95"/>
    </row>
    <row r="7" spans="2:8" ht="13.5" thickBot="1" x14ac:dyDescent="0.35">
      <c r="B7" s="84"/>
      <c r="C7" s="84"/>
      <c r="D7" s="84"/>
      <c r="E7" s="84"/>
      <c r="F7" s="84"/>
    </row>
    <row r="9" spans="2:8" ht="18.5" x14ac:dyDescent="0.3">
      <c r="B9" s="85" t="s">
        <v>128</v>
      </c>
      <c r="D9" s="86" t="s">
        <v>133</v>
      </c>
      <c r="F9" s="87" t="s">
        <v>131</v>
      </c>
      <c r="H9" s="87" t="s">
        <v>132</v>
      </c>
    </row>
    <row r="10" spans="2:8" ht="18.5" x14ac:dyDescent="0.3">
      <c r="B10" s="88"/>
      <c r="D10" s="89"/>
      <c r="F10" s="90"/>
      <c r="H10" s="90"/>
    </row>
    <row r="11" spans="2:8" ht="174" x14ac:dyDescent="0.3">
      <c r="B11" s="91" t="s">
        <v>130</v>
      </c>
      <c r="D11" s="92" t="s">
        <v>134</v>
      </c>
      <c r="F11" s="93" t="s">
        <v>135</v>
      </c>
      <c r="H11" s="93" t="s">
        <v>137</v>
      </c>
    </row>
  </sheetData>
  <mergeCells count="1">
    <mergeCell ref="B5:H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XEZ113"/>
  <sheetViews>
    <sheetView showGridLines="0" tabSelected="1" zoomScale="50" zoomScaleNormal="50" workbookViewId="0">
      <pane xSplit="1" ySplit="5" topLeftCell="B81" activePane="bottomRight" state="frozen"/>
      <selection pane="topRight" activeCell="B1" sqref="B1"/>
      <selection pane="bottomLeft" activeCell="A5" sqref="A5"/>
      <selection pane="bottomRight" activeCell="H2" sqref="H2:I2"/>
    </sheetView>
  </sheetViews>
  <sheetFormatPr defaultColWidth="12.59765625" defaultRowHeight="18.5" x14ac:dyDescent="0.45"/>
  <cols>
    <col min="1" max="1" width="53" style="4" customWidth="1"/>
    <col min="2" max="2" width="24.3984375" customWidth="1"/>
    <col min="3" max="3" width="23.796875" customWidth="1"/>
    <col min="4" max="4" width="25.59765625" customWidth="1"/>
    <col min="5" max="5" width="22.19921875" customWidth="1"/>
    <col min="6" max="6" width="22.8984375" customWidth="1"/>
    <col min="7" max="7" width="28.69921875" customWidth="1"/>
    <col min="8" max="8" width="28" customWidth="1"/>
    <col min="9" max="9" width="25.09765625" customWidth="1"/>
    <col min="10" max="10" width="19.796875" customWidth="1"/>
    <col min="11" max="11" width="23.296875" customWidth="1"/>
    <col min="12" max="12" width="28.69921875" customWidth="1"/>
    <col min="13" max="13" width="24" customWidth="1"/>
    <col min="14" max="14" width="27.296875" customWidth="1"/>
    <col min="15" max="15" width="29" style="26" customWidth="1"/>
    <col min="16" max="16" width="26.796875" style="26" customWidth="1"/>
    <col min="17" max="17" width="27" style="26" customWidth="1"/>
    <col min="18" max="18" width="39.3984375" style="26" customWidth="1"/>
    <col min="19" max="19" width="36.59765625" style="26" customWidth="1"/>
    <col min="20" max="71" width="12.59765625" style="26"/>
  </cols>
  <sheetData>
    <row r="1" spans="1:1022 1035:2044 2057:3066 3079:4088 4101:5110 5123:6132 6145:7168 7181:8190 8203:9212 9225:10234 10247:11256 11269:12278 12291:13300 13313:14336 14349:15358 15371:16380" ht="60.5" customHeight="1" x14ac:dyDescent="0.45"/>
    <row r="2" spans="1:1022 1035:2044 2057:3066 3079:4088 4101:5110 5123:6132 6145:7168 7181:8190 8203:9212 9225:10234 10247:11256 11269:12278 12291:13300 13313:14336 14349:15358 15371:16380" ht="41.25" customHeight="1" thickBot="1" x14ac:dyDescent="0.35">
      <c r="A2" s="97" t="s">
        <v>99</v>
      </c>
      <c r="B2" s="98"/>
      <c r="C2" s="98"/>
      <c r="D2" s="98"/>
      <c r="E2" s="5"/>
      <c r="F2" s="98" t="s">
        <v>80</v>
      </c>
      <c r="G2" s="98"/>
      <c r="H2" s="99"/>
      <c r="I2" s="99"/>
      <c r="J2" s="96"/>
      <c r="K2" s="96"/>
      <c r="L2" s="96"/>
      <c r="M2" s="96"/>
      <c r="N2" s="96"/>
    </row>
    <row r="3" spans="1:1022 1035:2044 2057:3066 3079:4088 4101:5110 5123:6132 6145:7168 7181:8190 8203:9212 9225:10234 10247:11256 11269:12278 12291:13300 13313:14336 14349:15358 15371:16380" ht="37.5" customHeight="1" thickBot="1" x14ac:dyDescent="0.65">
      <c r="A3" s="2"/>
      <c r="B3" s="1"/>
      <c r="C3" s="1"/>
      <c r="D3" s="1"/>
      <c r="E3" s="1"/>
      <c r="F3" s="1"/>
      <c r="G3" s="1"/>
      <c r="H3" s="6"/>
      <c r="I3" s="6"/>
      <c r="J3" s="1"/>
      <c r="K3" s="1"/>
      <c r="L3" s="1"/>
      <c r="M3" s="1"/>
      <c r="N3" s="1"/>
    </row>
    <row r="4" spans="1:1022 1035:2044 2057:3066 3079:4088 4101:5110 5123:6132 6145:7168 7181:8190 8203:9212 9225:10234 10247:11256 11269:12278 12291:13300 13313:14336 14349:15358 15371:16380" s="7" customFormat="1" ht="19" thickBot="1" x14ac:dyDescent="0.5">
      <c r="A4" s="3"/>
      <c r="B4" s="8" t="s">
        <v>0</v>
      </c>
      <c r="C4" s="8" t="s">
        <v>1</v>
      </c>
      <c r="D4" s="8" t="s">
        <v>2</v>
      </c>
      <c r="E4" s="8" t="s">
        <v>3</v>
      </c>
      <c r="F4" s="8" t="s">
        <v>4</v>
      </c>
      <c r="G4" s="8" t="s">
        <v>5</v>
      </c>
      <c r="H4" s="8" t="s">
        <v>6</v>
      </c>
      <c r="I4" s="8" t="s">
        <v>7</v>
      </c>
      <c r="J4" s="8" t="s">
        <v>8</v>
      </c>
      <c r="K4" s="8" t="s">
        <v>9</v>
      </c>
      <c r="L4" s="8" t="s">
        <v>10</v>
      </c>
      <c r="M4" s="8" t="s">
        <v>11</v>
      </c>
      <c r="N4" s="8" t="s">
        <v>12</v>
      </c>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row>
    <row r="5" spans="1:1022 1035:2044 2057:3066 3079:4088 4101:5110 5123:6132 6145:7168 7181:8190 8203:9212 9225:10234 10247:11256 11269:12278 12291:13300 13313:14336 14349:15358 15371:16380" s="73" customFormat="1" ht="21.5" thickBot="1" x14ac:dyDescent="0.5">
      <c r="A5" s="69" t="s">
        <v>14</v>
      </c>
      <c r="B5" s="70">
        <f t="shared" ref="B5:M5" si="0">SUM(B13-B15)</f>
        <v>-3766</v>
      </c>
      <c r="C5" s="70">
        <f t="shared" si="0"/>
        <v>-700</v>
      </c>
      <c r="D5" s="70">
        <f t="shared" si="0"/>
        <v>-500</v>
      </c>
      <c r="E5" s="70">
        <f t="shared" si="0"/>
        <v>0</v>
      </c>
      <c r="F5" s="70">
        <f t="shared" si="0"/>
        <v>0</v>
      </c>
      <c r="G5" s="70">
        <f t="shared" si="0"/>
        <v>0</v>
      </c>
      <c r="H5" s="70">
        <f t="shared" si="0"/>
        <v>0</v>
      </c>
      <c r="I5" s="70">
        <f t="shared" si="0"/>
        <v>0</v>
      </c>
      <c r="J5" s="70">
        <f t="shared" si="0"/>
        <v>0</v>
      </c>
      <c r="K5" s="70">
        <f t="shared" si="0"/>
        <v>0</v>
      </c>
      <c r="L5" s="70">
        <f t="shared" si="0"/>
        <v>0</v>
      </c>
      <c r="M5" s="70">
        <f t="shared" si="0"/>
        <v>0</v>
      </c>
      <c r="N5" s="71">
        <f t="shared" ref="N5" si="1">SUM(B5:M5)</f>
        <v>-4966</v>
      </c>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row>
    <row r="6" spans="1:1022 1035:2044 2057:3066 3079:4088 4101:5110 5123:6132 6145:7168 7181:8190 8203:9212 9225:10234 10247:11256 11269:12278 12291:13300 13313:14336 14349:15358 15371:16380" s="38" customFormat="1" ht="19" thickBot="1" x14ac:dyDescent="0.35">
      <c r="A6" s="36" t="s">
        <v>15</v>
      </c>
      <c r="B6" s="39" t="s">
        <v>0</v>
      </c>
      <c r="C6" s="39" t="s">
        <v>1</v>
      </c>
      <c r="D6" s="39" t="s">
        <v>2</v>
      </c>
      <c r="E6" s="39" t="s">
        <v>3</v>
      </c>
      <c r="F6" s="39" t="s">
        <v>4</v>
      </c>
      <c r="G6" s="39" t="s">
        <v>5</v>
      </c>
      <c r="H6" s="39" t="s">
        <v>6</v>
      </c>
      <c r="I6" s="39" t="s">
        <v>7</v>
      </c>
      <c r="J6" s="39" t="s">
        <v>8</v>
      </c>
      <c r="K6" s="39" t="s">
        <v>9</v>
      </c>
      <c r="L6" s="39" t="s">
        <v>10</v>
      </c>
      <c r="M6" s="39" t="s">
        <v>11</v>
      </c>
      <c r="N6" s="39" t="s">
        <v>12</v>
      </c>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row>
    <row r="7" spans="1:1022 1035:2044 2057:3066 3079:4088 4101:5110 5123:6132 6145:7168 7181:8190 8203:9212 9225:10234 10247:11256 11269:12278 12291:13300 13313:14336 14349:15358 15371:16380" x14ac:dyDescent="0.3">
      <c r="A7" s="48" t="s">
        <v>102</v>
      </c>
      <c r="B7" s="40">
        <v>0</v>
      </c>
      <c r="C7" s="40">
        <v>0</v>
      </c>
      <c r="D7" s="40">
        <v>0</v>
      </c>
      <c r="E7" s="40">
        <v>0</v>
      </c>
      <c r="F7" s="40">
        <v>0</v>
      </c>
      <c r="G7" s="40">
        <v>0</v>
      </c>
      <c r="H7" s="40">
        <v>0</v>
      </c>
      <c r="I7" s="40">
        <v>0</v>
      </c>
      <c r="J7" s="40">
        <v>0</v>
      </c>
      <c r="K7" s="40">
        <v>0</v>
      </c>
      <c r="L7" s="40">
        <v>0</v>
      </c>
      <c r="M7" s="40">
        <v>0</v>
      </c>
      <c r="N7" s="40">
        <f>SUM('Buget personal'!$B7:$M7)</f>
        <v>0</v>
      </c>
    </row>
    <row r="8" spans="1:1022 1035:2044 2057:3066 3079:4088 4101:5110 5123:6132 6145:7168 7181:8190 8203:9212 9225:10234 10247:11256 11269:12278 12291:13300 13313:14336 14349:15358 15371:16380" x14ac:dyDescent="0.3">
      <c r="A8" s="48" t="s">
        <v>103</v>
      </c>
      <c r="B8" s="40">
        <v>1234</v>
      </c>
      <c r="C8" s="40">
        <v>0</v>
      </c>
      <c r="D8" s="40">
        <v>0</v>
      </c>
      <c r="E8" s="40">
        <v>0</v>
      </c>
      <c r="F8" s="40">
        <v>0</v>
      </c>
      <c r="G8" s="40">
        <v>0</v>
      </c>
      <c r="H8" s="40">
        <v>0</v>
      </c>
      <c r="I8" s="40">
        <v>0</v>
      </c>
      <c r="J8" s="40">
        <v>0</v>
      </c>
      <c r="K8" s="40">
        <v>0</v>
      </c>
      <c r="L8" s="40">
        <v>0</v>
      </c>
      <c r="M8" s="40">
        <v>0</v>
      </c>
      <c r="N8" s="40">
        <f>SUM('Buget personal'!$B8:$M8)</f>
        <v>1234</v>
      </c>
    </row>
    <row r="9" spans="1:1022 1035:2044 2057:3066 3079:4088 4101:5110 5123:6132 6145:7168 7181:8190 8203:9212 9225:10234 10247:11256 11269:12278 12291:13300 13313:14336 14349:15358 15371:16380" x14ac:dyDescent="0.3">
      <c r="A9" s="48" t="s">
        <v>98</v>
      </c>
      <c r="B9" s="40">
        <v>0</v>
      </c>
      <c r="C9" s="40">
        <v>0</v>
      </c>
      <c r="D9" s="40">
        <v>100</v>
      </c>
      <c r="E9" s="40">
        <v>0</v>
      </c>
      <c r="F9" s="40">
        <v>0</v>
      </c>
      <c r="G9" s="40">
        <v>0</v>
      </c>
      <c r="H9" s="40">
        <v>0</v>
      </c>
      <c r="I9" s="40">
        <v>0</v>
      </c>
      <c r="J9" s="40">
        <v>0</v>
      </c>
      <c r="K9" s="40">
        <v>0</v>
      </c>
      <c r="L9" s="40">
        <v>0</v>
      </c>
      <c r="M9" s="40">
        <v>0</v>
      </c>
      <c r="N9" s="40">
        <f>SUM('Buget personal'!$B9:$M9)</f>
        <v>100</v>
      </c>
    </row>
    <row r="10" spans="1:1022 1035:2044 2057:3066 3079:4088 4101:5110 5123:6132 6145:7168 7181:8190 8203:9212 9225:10234 10247:11256 11269:12278 12291:13300 13313:14336 14349:15358 15371:16380" x14ac:dyDescent="0.3">
      <c r="A10" s="48" t="s">
        <v>101</v>
      </c>
      <c r="B10" s="40">
        <v>0</v>
      </c>
      <c r="C10" s="40">
        <v>0</v>
      </c>
      <c r="D10" s="40">
        <v>0</v>
      </c>
      <c r="E10" s="40">
        <v>0</v>
      </c>
      <c r="F10" s="40">
        <v>0</v>
      </c>
      <c r="G10" s="40">
        <v>0</v>
      </c>
      <c r="H10" s="40">
        <v>0</v>
      </c>
      <c r="I10" s="40">
        <v>0</v>
      </c>
      <c r="J10" s="40">
        <v>0</v>
      </c>
      <c r="K10" s="40">
        <v>0</v>
      </c>
      <c r="L10" s="40">
        <v>0</v>
      </c>
      <c r="M10" s="40">
        <v>0</v>
      </c>
      <c r="N10" s="40">
        <f>SUM('Buget personal'!$B10:$M10)</f>
        <v>0</v>
      </c>
    </row>
    <row r="11" spans="1:1022 1035:2044 2057:3066 3079:4088 4101:5110 5123:6132 6145:7168 7181:8190 8203:9212 9225:10234 10247:11256 11269:12278 12291:13300 13313:14336 14349:15358 15371:16380" x14ac:dyDescent="0.3">
      <c r="A11" s="48" t="s">
        <v>100</v>
      </c>
      <c r="B11" s="40">
        <v>0</v>
      </c>
      <c r="C11" s="40">
        <v>0</v>
      </c>
      <c r="D11" s="40">
        <v>0</v>
      </c>
      <c r="E11" s="40">
        <v>0</v>
      </c>
      <c r="F11" s="40">
        <v>0</v>
      </c>
      <c r="G11" s="40">
        <v>0</v>
      </c>
      <c r="H11" s="40">
        <v>0</v>
      </c>
      <c r="I11" s="40">
        <v>0</v>
      </c>
      <c r="J11" s="40">
        <v>0</v>
      </c>
      <c r="K11" s="40">
        <v>0</v>
      </c>
      <c r="L11" s="40">
        <v>0</v>
      </c>
      <c r="M11" s="40">
        <v>0</v>
      </c>
      <c r="N11" s="40">
        <f>SUM('Buget personal'!$B11:$M11)</f>
        <v>0</v>
      </c>
    </row>
    <row r="12" spans="1:1022 1035:2044 2057:3066 3079:4088 4101:5110 5123:6132 6145:7168 7181:8190 8203:9212 9225:10234 10247:11256 11269:12278 12291:13300 13313:14336 14349:15358 15371:16380" ht="19" thickBot="1" x14ac:dyDescent="0.35">
      <c r="A12" s="48" t="s">
        <v>24</v>
      </c>
      <c r="B12" s="40">
        <v>0</v>
      </c>
      <c r="C12" s="40">
        <v>0</v>
      </c>
      <c r="D12" s="40">
        <v>0</v>
      </c>
      <c r="E12" s="40">
        <v>0</v>
      </c>
      <c r="F12" s="40">
        <v>0</v>
      </c>
      <c r="G12" s="40">
        <v>0</v>
      </c>
      <c r="H12" s="40">
        <v>0</v>
      </c>
      <c r="I12" s="40">
        <v>0</v>
      </c>
      <c r="J12" s="40">
        <v>0</v>
      </c>
      <c r="K12" s="40">
        <v>0</v>
      </c>
      <c r="L12" s="40">
        <v>0</v>
      </c>
      <c r="M12" s="40">
        <v>0</v>
      </c>
      <c r="N12" s="40">
        <f>SUM('Buget personal'!$B12:$M12)</f>
        <v>0</v>
      </c>
    </row>
    <row r="13" spans="1:1022 1035:2044 2057:3066 3079:4088 4101:5110 5123:6132 6145:7168 7181:8190 8203:9212 9225:10234 10247:11256 11269:12278 12291:13300 13313:14336 14349:15358 15371:16380" s="7" customFormat="1" ht="20.399999999999999" customHeight="1" thickBot="1" x14ac:dyDescent="0.5">
      <c r="A13" s="77" t="s">
        <v>79</v>
      </c>
      <c r="B13" s="41">
        <f>SUBTOTAL(109,'Buget personal'!$B$7:$B$12)</f>
        <v>1234</v>
      </c>
      <c r="C13" s="41">
        <f>SUBTOTAL(109,'Buget personal'!$C$7:$C$12)</f>
        <v>0</v>
      </c>
      <c r="D13" s="41">
        <f>SUBTOTAL(109,'Buget personal'!$D$7:$D$12)</f>
        <v>100</v>
      </c>
      <c r="E13" s="41">
        <f>SUBTOTAL(109,'Buget personal'!$E$7:$E$12)</f>
        <v>0</v>
      </c>
      <c r="F13" s="41">
        <f>SUBTOTAL(109,'Buget personal'!$F$7:$F$12)</f>
        <v>0</v>
      </c>
      <c r="G13" s="41">
        <f>SUBTOTAL(109,'Buget personal'!$G$7:$G$12)</f>
        <v>0</v>
      </c>
      <c r="H13" s="41">
        <f>SUBTOTAL(109,'Buget personal'!$H$7:$H$12)</f>
        <v>0</v>
      </c>
      <c r="I13" s="41">
        <f>SUBTOTAL(109,'Buget personal'!$I$7:$I$12)</f>
        <v>0</v>
      </c>
      <c r="J13" s="41">
        <f>SUBTOTAL(109,'Buget personal'!$J$7:$J$12)</f>
        <v>0</v>
      </c>
      <c r="K13" s="41">
        <f>SUBTOTAL(109,'Buget personal'!$K$7:$K$12)</f>
        <v>0</v>
      </c>
      <c r="L13" s="41">
        <f>SUBTOTAL(109,'Buget personal'!$L$7:$L$12)</f>
        <v>0</v>
      </c>
      <c r="M13" s="41">
        <f>SUBTOTAL(109,'Buget personal'!$M$7:$M$12)</f>
        <v>0</v>
      </c>
      <c r="N13" s="41">
        <f>SUBTOTAL(109,'Buget personal'!$N$7:$N$12)</f>
        <v>1334</v>
      </c>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row>
    <row r="14" spans="1:1022 1035:2044 2057:3066 3079:4088 4101:5110 5123:6132 6145:7168 7181:8190 8203:9212 9225:10234 10247:11256 11269:12278 12291:13300 13313:14336 14349:15358 15371:16380" ht="29" thickBot="1" x14ac:dyDescent="0.35">
      <c r="A14" s="34" t="s">
        <v>17</v>
      </c>
      <c r="B14" s="42"/>
      <c r="C14" s="42"/>
      <c r="D14" s="42"/>
      <c r="E14" s="42"/>
      <c r="F14" s="42"/>
      <c r="G14" s="42"/>
      <c r="H14" s="42"/>
      <c r="I14" s="42"/>
      <c r="J14" s="42"/>
      <c r="K14" s="42"/>
      <c r="L14" s="42"/>
      <c r="M14" s="42"/>
      <c r="N14" s="42"/>
    </row>
    <row r="15" spans="1:1022 1035:2044 2057:3066 3079:4088 4101:5110 5123:6132 6145:7168 7181:8190 8203:9212 9225:10234 10247:11256 11269:12278 12291:13300 13313:14336 14349:15358 15371:16380" s="7" customFormat="1" ht="31.5" thickBot="1" x14ac:dyDescent="0.5">
      <c r="A15" s="77" t="s">
        <v>13</v>
      </c>
      <c r="B15" s="41">
        <f>SUM(B27,B39,B48,B61,B69,B76,B82,B87,B97,Table14[[#Totals],[Ian]],Table15[[#Totals],[Ian]],Table106[[#Totals],[Ian]])</f>
        <v>5000</v>
      </c>
      <c r="C15" s="41">
        <f>SUM(C27,C39,C48,C61,C69,C76,C82,C87,C97,Table14[[#Totals],[Feb]],Table15[[#Totals],[Feb]],Table106[[#Totals],[Feb]])</f>
        <v>700</v>
      </c>
      <c r="D15" s="41">
        <f>SUM(D27,D39,D48,D61,D69,D76,D82,D87,D97,Table14[[#Totals],[Martie]],Table15[[#Totals],[Martie]],Table106[[#Totals],[Martie]])</f>
        <v>600</v>
      </c>
      <c r="E15" s="41">
        <f>SUM(E27,E39,E48,E61,E69,E76,E82,E87,E97,Table14[[#Totals],[Aprilie]],Table15[[#Totals],[Aprilie]],Table106[[#Totals],[Aprilie]])</f>
        <v>0</v>
      </c>
      <c r="F15" s="41">
        <f>SUM(F27,F39,F48,F61,F69,F76,F82,F87,F97,Table14[[#Totals],[Mai]],Table15[[#Totals],[Mai]],Table106[[#Totals],[Mai]])</f>
        <v>0</v>
      </c>
      <c r="G15" s="41">
        <f>SUM(G27,G39,G48,G61,G69,G76,G82,G87,G97,Table14[[#Totals],[Iunie]],Table15[[#Totals],[Iunie]],Table106[[#Totals],[Iunie]])</f>
        <v>0</v>
      </c>
      <c r="H15" s="41">
        <f>SUM(H27,H39,H48,H61,H69,H76,H82,H87,H97,Table14[[#Totals],[Iulie]],Table15[[#Totals],[Iulie]],Table106[[#Totals],[Iulie]])</f>
        <v>0</v>
      </c>
      <c r="I15" s="41">
        <f>SUM(I27,I39,I48,I61,I69,I76,I82,I87,I97,Table14[[#Totals],[Aug]],Table15[[#Totals],[Aug]],Table106[[#Totals],[Aug]])</f>
        <v>0</v>
      </c>
      <c r="J15" s="41">
        <f>SUM(J27,J39,J48,J61,J69,J76,J82,J87,J97,Table14[[#Totals],[Sept]],Table15[[#Totals],[Sept]],Table106[[#Totals],[Sept]])</f>
        <v>0</v>
      </c>
      <c r="K15" s="41">
        <f>SUM(K27,K39,K48,K61,K69,K76,K82,K87,K97,Table14[[#Totals],[Oct]],Table15[[#Totals],[Oct]],Table106[[#Totals],[Oct]])</f>
        <v>0</v>
      </c>
      <c r="L15" s="41">
        <f>SUM(L27,L39,L48,L61,L69,L76,L82,L87,L97,Table14[[#Totals],[Nov]],Table15[[#Totals],[Nov]],Table106[[#Totals],[Nov]])</f>
        <v>0</v>
      </c>
      <c r="M15" s="41">
        <f>SUM(M27,M39,M48,M61,M69,M76,M82,M87,M97,Table14[[#Totals],[Dec]],Table15[[#Totals],[Dec]],Table106[[#Totals],[Dec]])</f>
        <v>0</v>
      </c>
      <c r="N15" s="41">
        <f>SUM(N27,N39,N48,N61,N69,N76,N82,N87,N97,Table14[[#Totals],[An]],Table15[[#Totals],[An]],Table106[[#Totals],[An]])</f>
        <v>6300</v>
      </c>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row>
    <row r="16" spans="1:1022 1035:2044 2057:3066 3079:4088 4101:5110 5123:6132 6145:7168 7181:8190 8203:9212 9225:10234 10247:11256 11269:12278 12291:13300 13313:14336 14349:15358 15371:16380" s="24" customFormat="1" ht="21.5" thickBot="1" x14ac:dyDescent="0.35">
      <c r="A16" s="23" t="s">
        <v>18</v>
      </c>
      <c r="B16" s="39" t="s">
        <v>0</v>
      </c>
      <c r="C16" s="39" t="s">
        <v>1</v>
      </c>
      <c r="D16" s="39" t="s">
        <v>2</v>
      </c>
      <c r="E16" s="39" t="s">
        <v>3</v>
      </c>
      <c r="F16" s="39" t="s">
        <v>4</v>
      </c>
      <c r="G16" s="39" t="s">
        <v>5</v>
      </c>
      <c r="H16" s="39" t="s">
        <v>6</v>
      </c>
      <c r="I16" s="39" t="s">
        <v>7</v>
      </c>
      <c r="J16" s="39" t="s">
        <v>8</v>
      </c>
      <c r="K16" s="39" t="s">
        <v>9</v>
      </c>
      <c r="L16" s="39" t="s">
        <v>10</v>
      </c>
      <c r="M16" s="39" t="s">
        <v>11</v>
      </c>
      <c r="N16" s="43" t="s">
        <v>12</v>
      </c>
      <c r="O16" s="29"/>
      <c r="P16" s="29"/>
      <c r="Q16" s="29"/>
      <c r="R16" s="29"/>
      <c r="S16" s="29"/>
      <c r="T16" s="29"/>
      <c r="U16" s="29"/>
      <c r="V16" s="29"/>
      <c r="W16" s="29"/>
      <c r="X16" s="29"/>
      <c r="Y16" s="29"/>
      <c r="Z16" s="29"/>
      <c r="AA16" s="30"/>
      <c r="AB16" s="28"/>
      <c r="AC16" s="29"/>
      <c r="AD16" s="29"/>
      <c r="AE16" s="29"/>
      <c r="AF16" s="29"/>
      <c r="AG16" s="29"/>
      <c r="AH16" s="29"/>
      <c r="AI16" s="29"/>
      <c r="AJ16" s="29"/>
      <c r="AK16" s="29"/>
      <c r="AL16" s="29"/>
      <c r="AM16" s="29"/>
      <c r="AN16" s="29"/>
      <c r="AO16" s="30"/>
      <c r="AP16" s="28"/>
      <c r="AQ16" s="29"/>
      <c r="AR16" s="29"/>
      <c r="AS16" s="29"/>
      <c r="AT16" s="29"/>
      <c r="AU16" s="29"/>
      <c r="AV16" s="29"/>
      <c r="AW16" s="29"/>
      <c r="AX16" s="29"/>
      <c r="AY16" s="29"/>
      <c r="AZ16" s="29"/>
      <c r="BA16" s="29"/>
      <c r="BB16" s="29"/>
      <c r="BC16" s="30"/>
      <c r="BD16" s="28"/>
      <c r="BE16" s="29"/>
      <c r="BF16" s="29"/>
      <c r="BG16" s="29"/>
      <c r="BH16" s="29"/>
      <c r="BI16" s="29"/>
      <c r="BJ16" s="29"/>
      <c r="BK16" s="29"/>
      <c r="BL16" s="29"/>
      <c r="BM16" s="29"/>
      <c r="BN16" s="29"/>
      <c r="BO16" s="29"/>
      <c r="BP16" s="29"/>
      <c r="BQ16" s="30"/>
      <c r="BR16" s="28"/>
      <c r="BS16" s="29"/>
      <c r="CE16" s="25"/>
      <c r="CF16" s="23"/>
      <c r="CS16" s="25"/>
      <c r="CT16" s="23"/>
      <c r="DG16" s="25"/>
      <c r="DH16" s="23"/>
      <c r="DU16" s="25"/>
      <c r="DV16" s="23"/>
      <c r="EI16" s="25"/>
      <c r="EJ16" s="23"/>
      <c r="EW16" s="25"/>
      <c r="EX16" s="23"/>
      <c r="FK16" s="25"/>
      <c r="FL16" s="23"/>
      <c r="FY16" s="25"/>
      <c r="FZ16" s="23"/>
      <c r="GM16" s="25"/>
      <c r="GN16" s="23"/>
      <c r="HA16" s="25"/>
      <c r="HB16" s="23"/>
      <c r="HO16" s="25"/>
      <c r="HP16" s="23"/>
      <c r="IC16" s="25"/>
      <c r="ID16" s="23"/>
      <c r="IQ16" s="25"/>
      <c r="IR16" s="23"/>
      <c r="JE16" s="25"/>
      <c r="JF16" s="23"/>
      <c r="JS16" s="25"/>
      <c r="JT16" s="23"/>
      <c r="KG16" s="25"/>
      <c r="KH16" s="23"/>
      <c r="KU16" s="25"/>
      <c r="KV16" s="23"/>
      <c r="LI16" s="25"/>
      <c r="LJ16" s="23"/>
      <c r="LW16" s="25"/>
      <c r="LX16" s="23"/>
      <c r="MK16" s="25"/>
      <c r="ML16" s="23"/>
      <c r="MY16" s="25"/>
      <c r="MZ16" s="23"/>
      <c r="NM16" s="25"/>
      <c r="NN16" s="23"/>
      <c r="OA16" s="25"/>
      <c r="OB16" s="23"/>
      <c r="OO16" s="25"/>
      <c r="OP16" s="23"/>
      <c r="PC16" s="25"/>
      <c r="PD16" s="23"/>
      <c r="PQ16" s="25"/>
      <c r="PR16" s="23"/>
      <c r="QE16" s="25"/>
      <c r="QF16" s="23"/>
      <c r="QS16" s="25"/>
      <c r="QT16" s="23"/>
      <c r="RG16" s="25"/>
      <c r="RH16" s="23"/>
      <c r="RU16" s="25"/>
      <c r="RV16" s="23"/>
      <c r="SI16" s="25"/>
      <c r="SJ16" s="23"/>
      <c r="SW16" s="25"/>
      <c r="SX16" s="23"/>
      <c r="TK16" s="25"/>
      <c r="TL16" s="23"/>
      <c r="TY16" s="25"/>
      <c r="TZ16" s="23"/>
      <c r="UM16" s="25"/>
      <c r="UN16" s="23"/>
      <c r="VA16" s="25"/>
      <c r="VB16" s="23"/>
      <c r="VO16" s="25"/>
      <c r="VP16" s="23"/>
      <c r="WC16" s="25"/>
      <c r="WD16" s="23"/>
      <c r="WQ16" s="25"/>
      <c r="WR16" s="23"/>
      <c r="XE16" s="25"/>
      <c r="XF16" s="23"/>
      <c r="XS16" s="25"/>
      <c r="XT16" s="23"/>
      <c r="YG16" s="25"/>
      <c r="YH16" s="23"/>
      <c r="YU16" s="25"/>
      <c r="YV16" s="23"/>
      <c r="ZI16" s="25"/>
      <c r="ZJ16" s="23"/>
      <c r="ZW16" s="25"/>
      <c r="ZX16" s="23"/>
      <c r="AAK16" s="25"/>
      <c r="AAL16" s="23"/>
      <c r="AAY16" s="25"/>
      <c r="AAZ16" s="23"/>
      <c r="ABM16" s="25"/>
      <c r="ABN16" s="23"/>
      <c r="ACA16" s="25"/>
      <c r="ACB16" s="23"/>
      <c r="ACO16" s="25"/>
      <c r="ACP16" s="23"/>
      <c r="ADC16" s="25"/>
      <c r="ADD16" s="23"/>
      <c r="ADQ16" s="25"/>
      <c r="ADR16" s="23"/>
      <c r="AEE16" s="25"/>
      <c r="AEF16" s="23"/>
      <c r="AES16" s="25"/>
      <c r="AET16" s="23"/>
      <c r="AFG16" s="25"/>
      <c r="AFH16" s="23"/>
      <c r="AFU16" s="25"/>
      <c r="AFV16" s="23"/>
      <c r="AGI16" s="25"/>
      <c r="AGJ16" s="23"/>
      <c r="AGW16" s="25"/>
      <c r="AGX16" s="23"/>
      <c r="AHK16" s="25"/>
      <c r="AHL16" s="23"/>
      <c r="AHY16" s="25"/>
      <c r="AHZ16" s="23"/>
      <c r="AIM16" s="25"/>
      <c r="AIN16" s="23"/>
      <c r="AJA16" s="25"/>
      <c r="AJB16" s="23"/>
      <c r="AJO16" s="25"/>
      <c r="AJP16" s="23"/>
      <c r="AKC16" s="25"/>
      <c r="AKD16" s="23"/>
      <c r="AKQ16" s="25"/>
      <c r="AKR16" s="23"/>
      <c r="ALE16" s="25"/>
      <c r="ALF16" s="23"/>
      <c r="ALS16" s="25"/>
      <c r="ALT16" s="23"/>
      <c r="AMG16" s="25"/>
      <c r="AMH16" s="23"/>
      <c r="AMU16" s="25"/>
      <c r="AMV16" s="23"/>
      <c r="ANI16" s="25"/>
      <c r="ANJ16" s="23"/>
      <c r="ANW16" s="25"/>
      <c r="ANX16" s="23"/>
      <c r="AOK16" s="25"/>
      <c r="AOL16" s="23"/>
      <c r="AOY16" s="25"/>
      <c r="AOZ16" s="23"/>
      <c r="APM16" s="25"/>
      <c r="APN16" s="23"/>
      <c r="AQA16" s="25"/>
      <c r="AQB16" s="23"/>
      <c r="AQO16" s="25"/>
      <c r="AQP16" s="23"/>
      <c r="ARC16" s="25"/>
      <c r="ARD16" s="23"/>
      <c r="ARQ16" s="25"/>
      <c r="ARR16" s="23"/>
      <c r="ASE16" s="25"/>
      <c r="ASF16" s="23"/>
      <c r="ASS16" s="25"/>
      <c r="AST16" s="23"/>
      <c r="ATG16" s="25"/>
      <c r="ATH16" s="23"/>
      <c r="ATU16" s="25"/>
      <c r="ATV16" s="23"/>
      <c r="AUI16" s="25"/>
      <c r="AUJ16" s="23"/>
      <c r="AUW16" s="25"/>
      <c r="AUX16" s="23"/>
      <c r="AVK16" s="25"/>
      <c r="AVL16" s="23"/>
      <c r="AVY16" s="25"/>
      <c r="AVZ16" s="23"/>
      <c r="AWM16" s="25"/>
      <c r="AWN16" s="23"/>
      <c r="AXA16" s="25"/>
      <c r="AXB16" s="23"/>
      <c r="AXO16" s="25"/>
      <c r="AXP16" s="23"/>
      <c r="AYC16" s="25"/>
      <c r="AYD16" s="23"/>
      <c r="AYQ16" s="25"/>
      <c r="AYR16" s="23"/>
      <c r="AZE16" s="25"/>
      <c r="AZF16" s="23"/>
      <c r="AZS16" s="25"/>
      <c r="AZT16" s="23"/>
      <c r="BAG16" s="25"/>
      <c r="BAH16" s="23"/>
      <c r="BAU16" s="25"/>
      <c r="BAV16" s="23"/>
      <c r="BBI16" s="25"/>
      <c r="BBJ16" s="23"/>
      <c r="BBW16" s="25"/>
      <c r="BBX16" s="23"/>
      <c r="BCK16" s="25"/>
      <c r="BCL16" s="23"/>
      <c r="BCY16" s="25"/>
      <c r="BCZ16" s="23"/>
      <c r="BDM16" s="25"/>
      <c r="BDN16" s="23"/>
      <c r="BEA16" s="25"/>
      <c r="BEB16" s="23"/>
      <c r="BEO16" s="25"/>
      <c r="BEP16" s="23"/>
      <c r="BFC16" s="25"/>
      <c r="BFD16" s="23"/>
      <c r="BFQ16" s="25"/>
      <c r="BFR16" s="23"/>
      <c r="BGE16" s="25"/>
      <c r="BGF16" s="23"/>
      <c r="BGS16" s="25"/>
      <c r="BGT16" s="23"/>
      <c r="BHG16" s="25"/>
      <c r="BHH16" s="23"/>
      <c r="BHU16" s="25"/>
      <c r="BHV16" s="23"/>
      <c r="BII16" s="25"/>
      <c r="BIJ16" s="23"/>
      <c r="BIW16" s="25"/>
      <c r="BIX16" s="23"/>
      <c r="BJK16" s="25"/>
      <c r="BJL16" s="23"/>
      <c r="BJY16" s="25"/>
      <c r="BJZ16" s="23"/>
      <c r="BKM16" s="25"/>
      <c r="BKN16" s="23"/>
      <c r="BLA16" s="25"/>
      <c r="BLB16" s="23"/>
      <c r="BLO16" s="25"/>
      <c r="BLP16" s="23"/>
      <c r="BMC16" s="25"/>
      <c r="BMD16" s="23"/>
      <c r="BMQ16" s="25"/>
      <c r="BMR16" s="23"/>
      <c r="BNE16" s="25"/>
      <c r="BNF16" s="23"/>
      <c r="BNS16" s="25"/>
      <c r="BNT16" s="23"/>
      <c r="BOG16" s="25"/>
      <c r="BOH16" s="23"/>
      <c r="BOU16" s="25"/>
      <c r="BOV16" s="23"/>
      <c r="BPI16" s="25"/>
      <c r="BPJ16" s="23"/>
      <c r="BPW16" s="25"/>
      <c r="BPX16" s="23"/>
      <c r="BQK16" s="25"/>
      <c r="BQL16" s="23"/>
      <c r="BQY16" s="25"/>
      <c r="BQZ16" s="23"/>
      <c r="BRM16" s="25"/>
      <c r="BRN16" s="23"/>
      <c r="BSA16" s="25"/>
      <c r="BSB16" s="23"/>
      <c r="BSO16" s="25"/>
      <c r="BSP16" s="23"/>
      <c r="BTC16" s="25"/>
      <c r="BTD16" s="23"/>
      <c r="BTQ16" s="25"/>
      <c r="BTR16" s="23"/>
      <c r="BUE16" s="25"/>
      <c r="BUF16" s="23"/>
      <c r="BUS16" s="25"/>
      <c r="BUT16" s="23"/>
      <c r="BVG16" s="25"/>
      <c r="BVH16" s="23"/>
      <c r="BVU16" s="25"/>
      <c r="BVV16" s="23"/>
      <c r="BWI16" s="25"/>
      <c r="BWJ16" s="23"/>
      <c r="BWW16" s="25"/>
      <c r="BWX16" s="23"/>
      <c r="BXK16" s="25"/>
      <c r="BXL16" s="23"/>
      <c r="BXY16" s="25"/>
      <c r="BXZ16" s="23"/>
      <c r="BYM16" s="25"/>
      <c r="BYN16" s="23"/>
      <c r="BZA16" s="25"/>
      <c r="BZB16" s="23"/>
      <c r="BZO16" s="25"/>
      <c r="BZP16" s="23"/>
      <c r="CAC16" s="25"/>
      <c r="CAD16" s="23"/>
      <c r="CAQ16" s="25"/>
      <c r="CAR16" s="23"/>
      <c r="CBE16" s="25"/>
      <c r="CBF16" s="23"/>
      <c r="CBS16" s="25"/>
      <c r="CBT16" s="23"/>
      <c r="CCG16" s="25"/>
      <c r="CCH16" s="23"/>
      <c r="CCU16" s="25"/>
      <c r="CCV16" s="23"/>
      <c r="CDI16" s="25"/>
      <c r="CDJ16" s="23"/>
      <c r="CDW16" s="25"/>
      <c r="CDX16" s="23"/>
      <c r="CEK16" s="25"/>
      <c r="CEL16" s="23"/>
      <c r="CEY16" s="25"/>
      <c r="CEZ16" s="23"/>
      <c r="CFM16" s="25"/>
      <c r="CFN16" s="23"/>
      <c r="CGA16" s="25"/>
      <c r="CGB16" s="23"/>
      <c r="CGO16" s="25"/>
      <c r="CGP16" s="23"/>
      <c r="CHC16" s="25"/>
      <c r="CHD16" s="23"/>
      <c r="CHQ16" s="25"/>
      <c r="CHR16" s="23"/>
      <c r="CIE16" s="25"/>
      <c r="CIF16" s="23"/>
      <c r="CIS16" s="25"/>
      <c r="CIT16" s="23"/>
      <c r="CJG16" s="25"/>
      <c r="CJH16" s="23"/>
      <c r="CJU16" s="25"/>
      <c r="CJV16" s="23"/>
      <c r="CKI16" s="25"/>
      <c r="CKJ16" s="23"/>
      <c r="CKW16" s="25"/>
      <c r="CKX16" s="23"/>
      <c r="CLK16" s="25"/>
      <c r="CLL16" s="23"/>
      <c r="CLY16" s="25"/>
      <c r="CLZ16" s="23"/>
      <c r="CMM16" s="25"/>
      <c r="CMN16" s="23"/>
      <c r="CNA16" s="25"/>
      <c r="CNB16" s="23"/>
      <c r="CNO16" s="25"/>
      <c r="CNP16" s="23"/>
      <c r="COC16" s="25"/>
      <c r="COD16" s="23"/>
      <c r="COQ16" s="25"/>
      <c r="COR16" s="23"/>
      <c r="CPE16" s="25"/>
      <c r="CPF16" s="23"/>
      <c r="CPS16" s="25"/>
      <c r="CPT16" s="23"/>
      <c r="CQG16" s="25"/>
      <c r="CQH16" s="23"/>
      <c r="CQU16" s="25"/>
      <c r="CQV16" s="23"/>
      <c r="CRI16" s="25"/>
      <c r="CRJ16" s="23"/>
      <c r="CRW16" s="25"/>
      <c r="CRX16" s="23"/>
      <c r="CSK16" s="25"/>
      <c r="CSL16" s="23"/>
      <c r="CSY16" s="25"/>
      <c r="CSZ16" s="23"/>
      <c r="CTM16" s="25"/>
      <c r="CTN16" s="23"/>
      <c r="CUA16" s="25"/>
      <c r="CUB16" s="23"/>
      <c r="CUO16" s="25"/>
      <c r="CUP16" s="23"/>
      <c r="CVC16" s="25"/>
      <c r="CVD16" s="23"/>
      <c r="CVQ16" s="25"/>
      <c r="CVR16" s="23"/>
      <c r="CWE16" s="25"/>
      <c r="CWF16" s="23"/>
      <c r="CWS16" s="25"/>
      <c r="CWT16" s="23"/>
      <c r="CXG16" s="25"/>
      <c r="CXH16" s="23"/>
      <c r="CXU16" s="25"/>
      <c r="CXV16" s="23"/>
      <c r="CYI16" s="25"/>
      <c r="CYJ16" s="23"/>
      <c r="CYW16" s="25"/>
      <c r="CYX16" s="23"/>
      <c r="CZK16" s="25"/>
      <c r="CZL16" s="23"/>
      <c r="CZY16" s="25"/>
      <c r="CZZ16" s="23"/>
      <c r="DAM16" s="25"/>
      <c r="DAN16" s="23"/>
      <c r="DBA16" s="25"/>
      <c r="DBB16" s="23"/>
      <c r="DBO16" s="25"/>
      <c r="DBP16" s="23"/>
      <c r="DCC16" s="25"/>
      <c r="DCD16" s="23"/>
      <c r="DCQ16" s="25"/>
      <c r="DCR16" s="23"/>
      <c r="DDE16" s="25"/>
      <c r="DDF16" s="23"/>
      <c r="DDS16" s="25"/>
      <c r="DDT16" s="23"/>
      <c r="DEG16" s="25"/>
      <c r="DEH16" s="23"/>
      <c r="DEU16" s="25"/>
      <c r="DEV16" s="23"/>
      <c r="DFI16" s="25"/>
      <c r="DFJ16" s="23"/>
      <c r="DFW16" s="25"/>
      <c r="DFX16" s="23"/>
      <c r="DGK16" s="25"/>
      <c r="DGL16" s="23"/>
      <c r="DGY16" s="25"/>
      <c r="DGZ16" s="23"/>
      <c r="DHM16" s="25"/>
      <c r="DHN16" s="23"/>
      <c r="DIA16" s="25"/>
      <c r="DIB16" s="23"/>
      <c r="DIO16" s="25"/>
      <c r="DIP16" s="23"/>
      <c r="DJC16" s="25"/>
      <c r="DJD16" s="23"/>
      <c r="DJQ16" s="25"/>
      <c r="DJR16" s="23"/>
      <c r="DKE16" s="25"/>
      <c r="DKF16" s="23"/>
      <c r="DKS16" s="25"/>
      <c r="DKT16" s="23"/>
      <c r="DLG16" s="25"/>
      <c r="DLH16" s="23"/>
      <c r="DLU16" s="25"/>
      <c r="DLV16" s="23"/>
      <c r="DMI16" s="25"/>
      <c r="DMJ16" s="23"/>
      <c r="DMW16" s="25"/>
      <c r="DMX16" s="23"/>
      <c r="DNK16" s="25"/>
      <c r="DNL16" s="23"/>
      <c r="DNY16" s="25"/>
      <c r="DNZ16" s="23"/>
      <c r="DOM16" s="25"/>
      <c r="DON16" s="23"/>
      <c r="DPA16" s="25"/>
      <c r="DPB16" s="23"/>
      <c r="DPO16" s="25"/>
      <c r="DPP16" s="23"/>
      <c r="DQC16" s="25"/>
      <c r="DQD16" s="23"/>
      <c r="DQQ16" s="25"/>
      <c r="DQR16" s="23"/>
      <c r="DRE16" s="25"/>
      <c r="DRF16" s="23"/>
      <c r="DRS16" s="25"/>
      <c r="DRT16" s="23"/>
      <c r="DSG16" s="25"/>
      <c r="DSH16" s="23"/>
      <c r="DSU16" s="25"/>
      <c r="DSV16" s="23"/>
      <c r="DTI16" s="25"/>
      <c r="DTJ16" s="23"/>
      <c r="DTW16" s="25"/>
      <c r="DTX16" s="23"/>
      <c r="DUK16" s="25"/>
      <c r="DUL16" s="23"/>
      <c r="DUY16" s="25"/>
      <c r="DUZ16" s="23"/>
      <c r="DVM16" s="25"/>
      <c r="DVN16" s="23"/>
      <c r="DWA16" s="25"/>
      <c r="DWB16" s="23"/>
      <c r="DWO16" s="25"/>
      <c r="DWP16" s="23"/>
      <c r="DXC16" s="25"/>
      <c r="DXD16" s="23"/>
      <c r="DXQ16" s="25"/>
      <c r="DXR16" s="23"/>
      <c r="DYE16" s="25"/>
      <c r="DYF16" s="23"/>
      <c r="DYS16" s="25"/>
      <c r="DYT16" s="23"/>
      <c r="DZG16" s="25"/>
      <c r="DZH16" s="23"/>
      <c r="DZU16" s="25"/>
      <c r="DZV16" s="23"/>
      <c r="EAI16" s="25"/>
      <c r="EAJ16" s="23"/>
      <c r="EAW16" s="25"/>
      <c r="EAX16" s="23"/>
      <c r="EBK16" s="25"/>
      <c r="EBL16" s="23"/>
      <c r="EBY16" s="25"/>
      <c r="EBZ16" s="23"/>
      <c r="ECM16" s="25"/>
      <c r="ECN16" s="23"/>
      <c r="EDA16" s="25"/>
      <c r="EDB16" s="23"/>
      <c r="EDO16" s="25"/>
      <c r="EDP16" s="23"/>
      <c r="EEC16" s="25"/>
      <c r="EED16" s="23"/>
      <c r="EEQ16" s="25"/>
      <c r="EER16" s="23"/>
      <c r="EFE16" s="25"/>
      <c r="EFF16" s="23"/>
      <c r="EFS16" s="25"/>
      <c r="EFT16" s="23"/>
      <c r="EGG16" s="25"/>
      <c r="EGH16" s="23"/>
      <c r="EGU16" s="25"/>
      <c r="EGV16" s="23"/>
      <c r="EHI16" s="25"/>
      <c r="EHJ16" s="23"/>
      <c r="EHW16" s="25"/>
      <c r="EHX16" s="23"/>
      <c r="EIK16" s="25"/>
      <c r="EIL16" s="23"/>
      <c r="EIY16" s="25"/>
      <c r="EIZ16" s="23"/>
      <c r="EJM16" s="25"/>
      <c r="EJN16" s="23"/>
      <c r="EKA16" s="25"/>
      <c r="EKB16" s="23"/>
      <c r="EKO16" s="25"/>
      <c r="EKP16" s="23"/>
      <c r="ELC16" s="25"/>
      <c r="ELD16" s="23"/>
      <c r="ELQ16" s="25"/>
      <c r="ELR16" s="23"/>
      <c r="EME16" s="25"/>
      <c r="EMF16" s="23"/>
      <c r="EMS16" s="25"/>
      <c r="EMT16" s="23"/>
      <c r="ENG16" s="25"/>
      <c r="ENH16" s="23"/>
      <c r="ENU16" s="25"/>
      <c r="ENV16" s="23"/>
      <c r="EOI16" s="25"/>
      <c r="EOJ16" s="23"/>
      <c r="EOW16" s="25"/>
      <c r="EOX16" s="23"/>
      <c r="EPK16" s="25"/>
      <c r="EPL16" s="23"/>
      <c r="EPY16" s="25"/>
      <c r="EPZ16" s="23"/>
      <c r="EQM16" s="25"/>
      <c r="EQN16" s="23"/>
      <c r="ERA16" s="25"/>
      <c r="ERB16" s="23"/>
      <c r="ERO16" s="25"/>
      <c r="ERP16" s="23"/>
      <c r="ESC16" s="25"/>
      <c r="ESD16" s="23"/>
      <c r="ESQ16" s="25"/>
      <c r="ESR16" s="23"/>
      <c r="ETE16" s="25"/>
      <c r="ETF16" s="23"/>
      <c r="ETS16" s="25"/>
      <c r="ETT16" s="23"/>
      <c r="EUG16" s="25"/>
      <c r="EUH16" s="23"/>
      <c r="EUU16" s="25"/>
      <c r="EUV16" s="23"/>
      <c r="EVI16" s="25"/>
      <c r="EVJ16" s="23"/>
      <c r="EVW16" s="25"/>
      <c r="EVX16" s="23"/>
      <c r="EWK16" s="25"/>
      <c r="EWL16" s="23"/>
      <c r="EWY16" s="25"/>
      <c r="EWZ16" s="23"/>
      <c r="EXM16" s="25"/>
      <c r="EXN16" s="23"/>
      <c r="EYA16" s="25"/>
      <c r="EYB16" s="23"/>
      <c r="EYO16" s="25"/>
      <c r="EYP16" s="23"/>
      <c r="EZC16" s="25"/>
      <c r="EZD16" s="23"/>
      <c r="EZQ16" s="25"/>
      <c r="EZR16" s="23"/>
      <c r="FAE16" s="25"/>
      <c r="FAF16" s="23"/>
      <c r="FAS16" s="25"/>
      <c r="FAT16" s="23"/>
      <c r="FBG16" s="25"/>
      <c r="FBH16" s="23"/>
      <c r="FBU16" s="25"/>
      <c r="FBV16" s="23"/>
      <c r="FCI16" s="25"/>
      <c r="FCJ16" s="23"/>
      <c r="FCW16" s="25"/>
      <c r="FCX16" s="23"/>
      <c r="FDK16" s="25"/>
      <c r="FDL16" s="23"/>
      <c r="FDY16" s="25"/>
      <c r="FDZ16" s="23"/>
      <c r="FEM16" s="25"/>
      <c r="FEN16" s="23"/>
      <c r="FFA16" s="25"/>
      <c r="FFB16" s="23"/>
      <c r="FFO16" s="25"/>
      <c r="FFP16" s="23"/>
      <c r="FGC16" s="25"/>
      <c r="FGD16" s="23"/>
      <c r="FGQ16" s="25"/>
      <c r="FGR16" s="23"/>
      <c r="FHE16" s="25"/>
      <c r="FHF16" s="23"/>
      <c r="FHS16" s="25"/>
      <c r="FHT16" s="23"/>
      <c r="FIG16" s="25"/>
      <c r="FIH16" s="23"/>
      <c r="FIU16" s="25"/>
      <c r="FIV16" s="23"/>
      <c r="FJI16" s="25"/>
      <c r="FJJ16" s="23"/>
      <c r="FJW16" s="25"/>
      <c r="FJX16" s="23"/>
      <c r="FKK16" s="25"/>
      <c r="FKL16" s="23"/>
      <c r="FKY16" s="25"/>
      <c r="FKZ16" s="23"/>
      <c r="FLM16" s="25"/>
      <c r="FLN16" s="23"/>
      <c r="FMA16" s="25"/>
      <c r="FMB16" s="23"/>
      <c r="FMO16" s="25"/>
      <c r="FMP16" s="23"/>
      <c r="FNC16" s="25"/>
      <c r="FND16" s="23"/>
      <c r="FNQ16" s="25"/>
      <c r="FNR16" s="23"/>
      <c r="FOE16" s="25"/>
      <c r="FOF16" s="23"/>
      <c r="FOS16" s="25"/>
      <c r="FOT16" s="23"/>
      <c r="FPG16" s="25"/>
      <c r="FPH16" s="23"/>
      <c r="FPU16" s="25"/>
      <c r="FPV16" s="23"/>
      <c r="FQI16" s="25"/>
      <c r="FQJ16" s="23"/>
      <c r="FQW16" s="25"/>
      <c r="FQX16" s="23"/>
      <c r="FRK16" s="25"/>
      <c r="FRL16" s="23"/>
      <c r="FRY16" s="25"/>
      <c r="FRZ16" s="23"/>
      <c r="FSM16" s="25"/>
      <c r="FSN16" s="23"/>
      <c r="FTA16" s="25"/>
      <c r="FTB16" s="23"/>
      <c r="FTO16" s="25"/>
      <c r="FTP16" s="23"/>
      <c r="FUC16" s="25"/>
      <c r="FUD16" s="23"/>
      <c r="FUQ16" s="25"/>
      <c r="FUR16" s="23"/>
      <c r="FVE16" s="25"/>
      <c r="FVF16" s="23"/>
      <c r="FVS16" s="25"/>
      <c r="FVT16" s="23"/>
      <c r="FWG16" s="25"/>
      <c r="FWH16" s="23"/>
      <c r="FWU16" s="25"/>
      <c r="FWV16" s="23"/>
      <c r="FXI16" s="25"/>
      <c r="FXJ16" s="23"/>
      <c r="FXW16" s="25"/>
      <c r="FXX16" s="23"/>
      <c r="FYK16" s="25"/>
      <c r="FYL16" s="23"/>
      <c r="FYY16" s="25"/>
      <c r="FYZ16" s="23"/>
      <c r="FZM16" s="25"/>
      <c r="FZN16" s="23"/>
      <c r="GAA16" s="25"/>
      <c r="GAB16" s="23"/>
      <c r="GAO16" s="25"/>
      <c r="GAP16" s="23"/>
      <c r="GBC16" s="25"/>
      <c r="GBD16" s="23"/>
      <c r="GBQ16" s="25"/>
      <c r="GBR16" s="23"/>
      <c r="GCE16" s="25"/>
      <c r="GCF16" s="23"/>
      <c r="GCS16" s="25"/>
      <c r="GCT16" s="23"/>
      <c r="GDG16" s="25"/>
      <c r="GDH16" s="23"/>
      <c r="GDU16" s="25"/>
      <c r="GDV16" s="23"/>
      <c r="GEI16" s="25"/>
      <c r="GEJ16" s="23"/>
      <c r="GEW16" s="25"/>
      <c r="GEX16" s="23"/>
      <c r="GFK16" s="25"/>
      <c r="GFL16" s="23"/>
      <c r="GFY16" s="25"/>
      <c r="GFZ16" s="23"/>
      <c r="GGM16" s="25"/>
      <c r="GGN16" s="23"/>
      <c r="GHA16" s="25"/>
      <c r="GHB16" s="23"/>
      <c r="GHO16" s="25"/>
      <c r="GHP16" s="23"/>
      <c r="GIC16" s="25"/>
      <c r="GID16" s="23"/>
      <c r="GIQ16" s="25"/>
      <c r="GIR16" s="23"/>
      <c r="GJE16" s="25"/>
      <c r="GJF16" s="23"/>
      <c r="GJS16" s="25"/>
      <c r="GJT16" s="23"/>
      <c r="GKG16" s="25"/>
      <c r="GKH16" s="23"/>
      <c r="GKU16" s="25"/>
      <c r="GKV16" s="23"/>
      <c r="GLI16" s="25"/>
      <c r="GLJ16" s="23"/>
      <c r="GLW16" s="25"/>
      <c r="GLX16" s="23"/>
      <c r="GMK16" s="25"/>
      <c r="GML16" s="23"/>
      <c r="GMY16" s="25"/>
      <c r="GMZ16" s="23"/>
      <c r="GNM16" s="25"/>
      <c r="GNN16" s="23"/>
      <c r="GOA16" s="25"/>
      <c r="GOB16" s="23"/>
      <c r="GOO16" s="25"/>
      <c r="GOP16" s="23"/>
      <c r="GPC16" s="25"/>
      <c r="GPD16" s="23"/>
      <c r="GPQ16" s="25"/>
      <c r="GPR16" s="23"/>
      <c r="GQE16" s="25"/>
      <c r="GQF16" s="23"/>
      <c r="GQS16" s="25"/>
      <c r="GQT16" s="23"/>
      <c r="GRG16" s="25"/>
      <c r="GRH16" s="23"/>
      <c r="GRU16" s="25"/>
      <c r="GRV16" s="23"/>
      <c r="GSI16" s="25"/>
      <c r="GSJ16" s="23"/>
      <c r="GSW16" s="25"/>
      <c r="GSX16" s="23"/>
      <c r="GTK16" s="25"/>
      <c r="GTL16" s="23"/>
      <c r="GTY16" s="25"/>
      <c r="GTZ16" s="23"/>
      <c r="GUM16" s="25"/>
      <c r="GUN16" s="23"/>
      <c r="GVA16" s="25"/>
      <c r="GVB16" s="23"/>
      <c r="GVO16" s="25"/>
      <c r="GVP16" s="23"/>
      <c r="GWC16" s="25"/>
      <c r="GWD16" s="23"/>
      <c r="GWQ16" s="25"/>
      <c r="GWR16" s="23"/>
      <c r="GXE16" s="25"/>
      <c r="GXF16" s="23"/>
      <c r="GXS16" s="25"/>
      <c r="GXT16" s="23"/>
      <c r="GYG16" s="25"/>
      <c r="GYH16" s="23"/>
      <c r="GYU16" s="25"/>
      <c r="GYV16" s="23"/>
      <c r="GZI16" s="25"/>
      <c r="GZJ16" s="23"/>
      <c r="GZW16" s="25"/>
      <c r="GZX16" s="23"/>
      <c r="HAK16" s="25"/>
      <c r="HAL16" s="23"/>
      <c r="HAY16" s="25"/>
      <c r="HAZ16" s="23"/>
      <c r="HBM16" s="25"/>
      <c r="HBN16" s="23"/>
      <c r="HCA16" s="25"/>
      <c r="HCB16" s="23"/>
      <c r="HCO16" s="25"/>
      <c r="HCP16" s="23"/>
      <c r="HDC16" s="25"/>
      <c r="HDD16" s="23"/>
      <c r="HDQ16" s="25"/>
      <c r="HDR16" s="23"/>
      <c r="HEE16" s="25"/>
      <c r="HEF16" s="23"/>
      <c r="HES16" s="25"/>
      <c r="HET16" s="23"/>
      <c r="HFG16" s="25"/>
      <c r="HFH16" s="23"/>
      <c r="HFU16" s="25"/>
      <c r="HFV16" s="23"/>
      <c r="HGI16" s="25"/>
      <c r="HGJ16" s="23"/>
      <c r="HGW16" s="25"/>
      <c r="HGX16" s="23"/>
      <c r="HHK16" s="25"/>
      <c r="HHL16" s="23"/>
      <c r="HHY16" s="25"/>
      <c r="HHZ16" s="23"/>
      <c r="HIM16" s="25"/>
      <c r="HIN16" s="23"/>
      <c r="HJA16" s="25"/>
      <c r="HJB16" s="23"/>
      <c r="HJO16" s="25"/>
      <c r="HJP16" s="23"/>
      <c r="HKC16" s="25"/>
      <c r="HKD16" s="23"/>
      <c r="HKQ16" s="25"/>
      <c r="HKR16" s="23"/>
      <c r="HLE16" s="25"/>
      <c r="HLF16" s="23"/>
      <c r="HLS16" s="25"/>
      <c r="HLT16" s="23"/>
      <c r="HMG16" s="25"/>
      <c r="HMH16" s="23"/>
      <c r="HMU16" s="25"/>
      <c r="HMV16" s="23"/>
      <c r="HNI16" s="25"/>
      <c r="HNJ16" s="23"/>
      <c r="HNW16" s="25"/>
      <c r="HNX16" s="23"/>
      <c r="HOK16" s="25"/>
      <c r="HOL16" s="23"/>
      <c r="HOY16" s="25"/>
      <c r="HOZ16" s="23"/>
      <c r="HPM16" s="25"/>
      <c r="HPN16" s="23"/>
      <c r="HQA16" s="25"/>
      <c r="HQB16" s="23"/>
      <c r="HQO16" s="25"/>
      <c r="HQP16" s="23"/>
      <c r="HRC16" s="25"/>
      <c r="HRD16" s="23"/>
      <c r="HRQ16" s="25"/>
      <c r="HRR16" s="23"/>
      <c r="HSE16" s="25"/>
      <c r="HSF16" s="23"/>
      <c r="HSS16" s="25"/>
      <c r="HST16" s="23"/>
      <c r="HTG16" s="25"/>
      <c r="HTH16" s="23"/>
      <c r="HTU16" s="25"/>
      <c r="HTV16" s="23"/>
      <c r="HUI16" s="25"/>
      <c r="HUJ16" s="23"/>
      <c r="HUW16" s="25"/>
      <c r="HUX16" s="23"/>
      <c r="HVK16" s="25"/>
      <c r="HVL16" s="23"/>
      <c r="HVY16" s="25"/>
      <c r="HVZ16" s="23"/>
      <c r="HWM16" s="25"/>
      <c r="HWN16" s="23"/>
      <c r="HXA16" s="25"/>
      <c r="HXB16" s="23"/>
      <c r="HXO16" s="25"/>
      <c r="HXP16" s="23"/>
      <c r="HYC16" s="25"/>
      <c r="HYD16" s="23"/>
      <c r="HYQ16" s="25"/>
      <c r="HYR16" s="23"/>
      <c r="HZE16" s="25"/>
      <c r="HZF16" s="23"/>
      <c r="HZS16" s="25"/>
      <c r="HZT16" s="23"/>
      <c r="IAG16" s="25"/>
      <c r="IAH16" s="23"/>
      <c r="IAU16" s="25"/>
      <c r="IAV16" s="23"/>
      <c r="IBI16" s="25"/>
      <c r="IBJ16" s="23"/>
      <c r="IBW16" s="25"/>
      <c r="IBX16" s="23"/>
      <c r="ICK16" s="25"/>
      <c r="ICL16" s="23"/>
      <c r="ICY16" s="25"/>
      <c r="ICZ16" s="23"/>
      <c r="IDM16" s="25"/>
      <c r="IDN16" s="23"/>
      <c r="IEA16" s="25"/>
      <c r="IEB16" s="23"/>
      <c r="IEO16" s="25"/>
      <c r="IEP16" s="23"/>
      <c r="IFC16" s="25"/>
      <c r="IFD16" s="23"/>
      <c r="IFQ16" s="25"/>
      <c r="IFR16" s="23"/>
      <c r="IGE16" s="25"/>
      <c r="IGF16" s="23"/>
      <c r="IGS16" s="25"/>
      <c r="IGT16" s="23"/>
      <c r="IHG16" s="25"/>
      <c r="IHH16" s="23"/>
      <c r="IHU16" s="25"/>
      <c r="IHV16" s="23"/>
      <c r="III16" s="25"/>
      <c r="IIJ16" s="23"/>
      <c r="IIW16" s="25"/>
      <c r="IIX16" s="23"/>
      <c r="IJK16" s="25"/>
      <c r="IJL16" s="23"/>
      <c r="IJY16" s="25"/>
      <c r="IJZ16" s="23"/>
      <c r="IKM16" s="25"/>
      <c r="IKN16" s="23"/>
      <c r="ILA16" s="25"/>
      <c r="ILB16" s="23"/>
      <c r="ILO16" s="25"/>
      <c r="ILP16" s="23"/>
      <c r="IMC16" s="25"/>
      <c r="IMD16" s="23"/>
      <c r="IMQ16" s="25"/>
      <c r="IMR16" s="23"/>
      <c r="INE16" s="25"/>
      <c r="INF16" s="23"/>
      <c r="INS16" s="25"/>
      <c r="INT16" s="23"/>
      <c r="IOG16" s="25"/>
      <c r="IOH16" s="23"/>
      <c r="IOU16" s="25"/>
      <c r="IOV16" s="23"/>
      <c r="IPI16" s="25"/>
      <c r="IPJ16" s="23"/>
      <c r="IPW16" s="25"/>
      <c r="IPX16" s="23"/>
      <c r="IQK16" s="25"/>
      <c r="IQL16" s="23"/>
      <c r="IQY16" s="25"/>
      <c r="IQZ16" s="23"/>
      <c r="IRM16" s="25"/>
      <c r="IRN16" s="23"/>
      <c r="ISA16" s="25"/>
      <c r="ISB16" s="23"/>
      <c r="ISO16" s="25"/>
      <c r="ISP16" s="23"/>
      <c r="ITC16" s="25"/>
      <c r="ITD16" s="23"/>
      <c r="ITQ16" s="25"/>
      <c r="ITR16" s="23"/>
      <c r="IUE16" s="25"/>
      <c r="IUF16" s="23"/>
      <c r="IUS16" s="25"/>
      <c r="IUT16" s="23"/>
      <c r="IVG16" s="25"/>
      <c r="IVH16" s="23"/>
      <c r="IVU16" s="25"/>
      <c r="IVV16" s="23"/>
      <c r="IWI16" s="25"/>
      <c r="IWJ16" s="23"/>
      <c r="IWW16" s="25"/>
      <c r="IWX16" s="23"/>
      <c r="IXK16" s="25"/>
      <c r="IXL16" s="23"/>
      <c r="IXY16" s="25"/>
      <c r="IXZ16" s="23"/>
      <c r="IYM16" s="25"/>
      <c r="IYN16" s="23"/>
      <c r="IZA16" s="25"/>
      <c r="IZB16" s="23"/>
      <c r="IZO16" s="25"/>
      <c r="IZP16" s="23"/>
      <c r="JAC16" s="25"/>
      <c r="JAD16" s="23"/>
      <c r="JAQ16" s="25"/>
      <c r="JAR16" s="23"/>
      <c r="JBE16" s="25"/>
      <c r="JBF16" s="23"/>
      <c r="JBS16" s="25"/>
      <c r="JBT16" s="23"/>
      <c r="JCG16" s="25"/>
      <c r="JCH16" s="23"/>
      <c r="JCU16" s="25"/>
      <c r="JCV16" s="23"/>
      <c r="JDI16" s="25"/>
      <c r="JDJ16" s="23"/>
      <c r="JDW16" s="25"/>
      <c r="JDX16" s="23"/>
      <c r="JEK16" s="25"/>
      <c r="JEL16" s="23"/>
      <c r="JEY16" s="25"/>
      <c r="JEZ16" s="23"/>
      <c r="JFM16" s="25"/>
      <c r="JFN16" s="23"/>
      <c r="JGA16" s="25"/>
      <c r="JGB16" s="23"/>
      <c r="JGO16" s="25"/>
      <c r="JGP16" s="23"/>
      <c r="JHC16" s="25"/>
      <c r="JHD16" s="23"/>
      <c r="JHQ16" s="25"/>
      <c r="JHR16" s="23"/>
      <c r="JIE16" s="25"/>
      <c r="JIF16" s="23"/>
      <c r="JIS16" s="25"/>
      <c r="JIT16" s="23"/>
      <c r="JJG16" s="25"/>
      <c r="JJH16" s="23"/>
      <c r="JJU16" s="25"/>
      <c r="JJV16" s="23"/>
      <c r="JKI16" s="25"/>
      <c r="JKJ16" s="23"/>
      <c r="JKW16" s="25"/>
      <c r="JKX16" s="23"/>
      <c r="JLK16" s="25"/>
      <c r="JLL16" s="23"/>
      <c r="JLY16" s="25"/>
      <c r="JLZ16" s="23"/>
      <c r="JMM16" s="25"/>
      <c r="JMN16" s="23"/>
      <c r="JNA16" s="25"/>
      <c r="JNB16" s="23"/>
      <c r="JNO16" s="25"/>
      <c r="JNP16" s="23"/>
      <c r="JOC16" s="25"/>
      <c r="JOD16" s="23"/>
      <c r="JOQ16" s="25"/>
      <c r="JOR16" s="23"/>
      <c r="JPE16" s="25"/>
      <c r="JPF16" s="23"/>
      <c r="JPS16" s="25"/>
      <c r="JPT16" s="23"/>
      <c r="JQG16" s="25"/>
      <c r="JQH16" s="23"/>
      <c r="JQU16" s="25"/>
      <c r="JQV16" s="23"/>
      <c r="JRI16" s="25"/>
      <c r="JRJ16" s="23"/>
      <c r="JRW16" s="25"/>
      <c r="JRX16" s="23"/>
      <c r="JSK16" s="25"/>
      <c r="JSL16" s="23"/>
      <c r="JSY16" s="25"/>
      <c r="JSZ16" s="23"/>
      <c r="JTM16" s="25"/>
      <c r="JTN16" s="23"/>
      <c r="JUA16" s="25"/>
      <c r="JUB16" s="23"/>
      <c r="JUO16" s="25"/>
      <c r="JUP16" s="23"/>
      <c r="JVC16" s="25"/>
      <c r="JVD16" s="23"/>
      <c r="JVQ16" s="25"/>
      <c r="JVR16" s="23"/>
      <c r="JWE16" s="25"/>
      <c r="JWF16" s="23"/>
      <c r="JWS16" s="25"/>
      <c r="JWT16" s="23"/>
      <c r="JXG16" s="25"/>
      <c r="JXH16" s="23"/>
      <c r="JXU16" s="25"/>
      <c r="JXV16" s="23"/>
      <c r="JYI16" s="25"/>
      <c r="JYJ16" s="23"/>
      <c r="JYW16" s="25"/>
      <c r="JYX16" s="23"/>
      <c r="JZK16" s="25"/>
      <c r="JZL16" s="23"/>
      <c r="JZY16" s="25"/>
      <c r="JZZ16" s="23"/>
      <c r="KAM16" s="25"/>
      <c r="KAN16" s="23"/>
      <c r="KBA16" s="25"/>
      <c r="KBB16" s="23"/>
      <c r="KBO16" s="25"/>
      <c r="KBP16" s="23"/>
      <c r="KCC16" s="25"/>
      <c r="KCD16" s="23"/>
      <c r="KCQ16" s="25"/>
      <c r="KCR16" s="23"/>
      <c r="KDE16" s="25"/>
      <c r="KDF16" s="23"/>
      <c r="KDS16" s="25"/>
      <c r="KDT16" s="23"/>
      <c r="KEG16" s="25"/>
      <c r="KEH16" s="23"/>
      <c r="KEU16" s="25"/>
      <c r="KEV16" s="23"/>
      <c r="KFI16" s="25"/>
      <c r="KFJ16" s="23"/>
      <c r="KFW16" s="25"/>
      <c r="KFX16" s="23"/>
      <c r="KGK16" s="25"/>
      <c r="KGL16" s="23"/>
      <c r="KGY16" s="25"/>
      <c r="KGZ16" s="23"/>
      <c r="KHM16" s="25"/>
      <c r="KHN16" s="23"/>
      <c r="KIA16" s="25"/>
      <c r="KIB16" s="23"/>
      <c r="KIO16" s="25"/>
      <c r="KIP16" s="23"/>
      <c r="KJC16" s="25"/>
      <c r="KJD16" s="23"/>
      <c r="KJQ16" s="25"/>
      <c r="KJR16" s="23"/>
      <c r="KKE16" s="25"/>
      <c r="KKF16" s="23"/>
      <c r="KKS16" s="25"/>
      <c r="KKT16" s="23"/>
      <c r="KLG16" s="25"/>
      <c r="KLH16" s="23"/>
      <c r="KLU16" s="25"/>
      <c r="KLV16" s="23"/>
      <c r="KMI16" s="25"/>
      <c r="KMJ16" s="23"/>
      <c r="KMW16" s="25"/>
      <c r="KMX16" s="23"/>
      <c r="KNK16" s="25"/>
      <c r="KNL16" s="23"/>
      <c r="KNY16" s="25"/>
      <c r="KNZ16" s="23"/>
      <c r="KOM16" s="25"/>
      <c r="KON16" s="23"/>
      <c r="KPA16" s="25"/>
      <c r="KPB16" s="23"/>
      <c r="KPO16" s="25"/>
      <c r="KPP16" s="23"/>
      <c r="KQC16" s="25"/>
      <c r="KQD16" s="23"/>
      <c r="KQQ16" s="25"/>
      <c r="KQR16" s="23"/>
      <c r="KRE16" s="25"/>
      <c r="KRF16" s="23"/>
      <c r="KRS16" s="25"/>
      <c r="KRT16" s="23"/>
      <c r="KSG16" s="25"/>
      <c r="KSH16" s="23"/>
      <c r="KSU16" s="25"/>
      <c r="KSV16" s="23"/>
      <c r="KTI16" s="25"/>
      <c r="KTJ16" s="23"/>
      <c r="KTW16" s="25"/>
      <c r="KTX16" s="23"/>
      <c r="KUK16" s="25"/>
      <c r="KUL16" s="23"/>
      <c r="KUY16" s="25"/>
      <c r="KUZ16" s="23"/>
      <c r="KVM16" s="25"/>
      <c r="KVN16" s="23"/>
      <c r="KWA16" s="25"/>
      <c r="KWB16" s="23"/>
      <c r="KWO16" s="25"/>
      <c r="KWP16" s="23"/>
      <c r="KXC16" s="25"/>
      <c r="KXD16" s="23"/>
      <c r="KXQ16" s="25"/>
      <c r="KXR16" s="23"/>
      <c r="KYE16" s="25"/>
      <c r="KYF16" s="23"/>
      <c r="KYS16" s="25"/>
      <c r="KYT16" s="23"/>
      <c r="KZG16" s="25"/>
      <c r="KZH16" s="23"/>
      <c r="KZU16" s="25"/>
      <c r="KZV16" s="23"/>
      <c r="LAI16" s="25"/>
      <c r="LAJ16" s="23"/>
      <c r="LAW16" s="25"/>
      <c r="LAX16" s="23"/>
      <c r="LBK16" s="25"/>
      <c r="LBL16" s="23"/>
      <c r="LBY16" s="25"/>
      <c r="LBZ16" s="23"/>
      <c r="LCM16" s="25"/>
      <c r="LCN16" s="23"/>
      <c r="LDA16" s="25"/>
      <c r="LDB16" s="23"/>
      <c r="LDO16" s="25"/>
      <c r="LDP16" s="23"/>
      <c r="LEC16" s="25"/>
      <c r="LED16" s="23"/>
      <c r="LEQ16" s="25"/>
      <c r="LER16" s="23"/>
      <c r="LFE16" s="25"/>
      <c r="LFF16" s="23"/>
      <c r="LFS16" s="25"/>
      <c r="LFT16" s="23"/>
      <c r="LGG16" s="25"/>
      <c r="LGH16" s="23"/>
      <c r="LGU16" s="25"/>
      <c r="LGV16" s="23"/>
      <c r="LHI16" s="25"/>
      <c r="LHJ16" s="23"/>
      <c r="LHW16" s="25"/>
      <c r="LHX16" s="23"/>
      <c r="LIK16" s="25"/>
      <c r="LIL16" s="23"/>
      <c r="LIY16" s="25"/>
      <c r="LIZ16" s="23"/>
      <c r="LJM16" s="25"/>
      <c r="LJN16" s="23"/>
      <c r="LKA16" s="25"/>
      <c r="LKB16" s="23"/>
      <c r="LKO16" s="25"/>
      <c r="LKP16" s="23"/>
      <c r="LLC16" s="25"/>
      <c r="LLD16" s="23"/>
      <c r="LLQ16" s="25"/>
      <c r="LLR16" s="23"/>
      <c r="LME16" s="25"/>
      <c r="LMF16" s="23"/>
      <c r="LMS16" s="25"/>
      <c r="LMT16" s="23"/>
      <c r="LNG16" s="25"/>
      <c r="LNH16" s="23"/>
      <c r="LNU16" s="25"/>
      <c r="LNV16" s="23"/>
      <c r="LOI16" s="25"/>
      <c r="LOJ16" s="23"/>
      <c r="LOW16" s="25"/>
      <c r="LOX16" s="23"/>
      <c r="LPK16" s="25"/>
      <c r="LPL16" s="23"/>
      <c r="LPY16" s="25"/>
      <c r="LPZ16" s="23"/>
      <c r="LQM16" s="25"/>
      <c r="LQN16" s="23"/>
      <c r="LRA16" s="25"/>
      <c r="LRB16" s="23"/>
      <c r="LRO16" s="25"/>
      <c r="LRP16" s="23"/>
      <c r="LSC16" s="25"/>
      <c r="LSD16" s="23"/>
      <c r="LSQ16" s="25"/>
      <c r="LSR16" s="23"/>
      <c r="LTE16" s="25"/>
      <c r="LTF16" s="23"/>
      <c r="LTS16" s="25"/>
      <c r="LTT16" s="23"/>
      <c r="LUG16" s="25"/>
      <c r="LUH16" s="23"/>
      <c r="LUU16" s="25"/>
      <c r="LUV16" s="23"/>
      <c r="LVI16" s="25"/>
      <c r="LVJ16" s="23"/>
      <c r="LVW16" s="25"/>
      <c r="LVX16" s="23"/>
      <c r="LWK16" s="25"/>
      <c r="LWL16" s="23"/>
      <c r="LWY16" s="25"/>
      <c r="LWZ16" s="23"/>
      <c r="LXM16" s="25"/>
      <c r="LXN16" s="23"/>
      <c r="LYA16" s="25"/>
      <c r="LYB16" s="23"/>
      <c r="LYO16" s="25"/>
      <c r="LYP16" s="23"/>
      <c r="LZC16" s="25"/>
      <c r="LZD16" s="23"/>
      <c r="LZQ16" s="25"/>
      <c r="LZR16" s="23"/>
      <c r="MAE16" s="25"/>
      <c r="MAF16" s="23"/>
      <c r="MAS16" s="25"/>
      <c r="MAT16" s="23"/>
      <c r="MBG16" s="25"/>
      <c r="MBH16" s="23"/>
      <c r="MBU16" s="25"/>
      <c r="MBV16" s="23"/>
      <c r="MCI16" s="25"/>
      <c r="MCJ16" s="23"/>
      <c r="MCW16" s="25"/>
      <c r="MCX16" s="23"/>
      <c r="MDK16" s="25"/>
      <c r="MDL16" s="23"/>
      <c r="MDY16" s="25"/>
      <c r="MDZ16" s="23"/>
      <c r="MEM16" s="25"/>
      <c r="MEN16" s="23"/>
      <c r="MFA16" s="25"/>
      <c r="MFB16" s="23"/>
      <c r="MFO16" s="25"/>
      <c r="MFP16" s="23"/>
      <c r="MGC16" s="25"/>
      <c r="MGD16" s="23"/>
      <c r="MGQ16" s="25"/>
      <c r="MGR16" s="23"/>
      <c r="MHE16" s="25"/>
      <c r="MHF16" s="23"/>
      <c r="MHS16" s="25"/>
      <c r="MHT16" s="23"/>
      <c r="MIG16" s="25"/>
      <c r="MIH16" s="23"/>
      <c r="MIU16" s="25"/>
      <c r="MIV16" s="23"/>
      <c r="MJI16" s="25"/>
      <c r="MJJ16" s="23"/>
      <c r="MJW16" s="25"/>
      <c r="MJX16" s="23"/>
      <c r="MKK16" s="25"/>
      <c r="MKL16" s="23"/>
      <c r="MKY16" s="25"/>
      <c r="MKZ16" s="23"/>
      <c r="MLM16" s="25"/>
      <c r="MLN16" s="23"/>
      <c r="MMA16" s="25"/>
      <c r="MMB16" s="23"/>
      <c r="MMO16" s="25"/>
      <c r="MMP16" s="23"/>
      <c r="MNC16" s="25"/>
      <c r="MND16" s="23"/>
      <c r="MNQ16" s="25"/>
      <c r="MNR16" s="23"/>
      <c r="MOE16" s="25"/>
      <c r="MOF16" s="23"/>
      <c r="MOS16" s="25"/>
      <c r="MOT16" s="23"/>
      <c r="MPG16" s="25"/>
      <c r="MPH16" s="23"/>
      <c r="MPU16" s="25"/>
      <c r="MPV16" s="23"/>
      <c r="MQI16" s="25"/>
      <c r="MQJ16" s="23"/>
      <c r="MQW16" s="25"/>
      <c r="MQX16" s="23"/>
      <c r="MRK16" s="25"/>
      <c r="MRL16" s="23"/>
      <c r="MRY16" s="25"/>
      <c r="MRZ16" s="23"/>
      <c r="MSM16" s="25"/>
      <c r="MSN16" s="23"/>
      <c r="MTA16" s="25"/>
      <c r="MTB16" s="23"/>
      <c r="MTO16" s="25"/>
      <c r="MTP16" s="23"/>
      <c r="MUC16" s="25"/>
      <c r="MUD16" s="23"/>
      <c r="MUQ16" s="25"/>
      <c r="MUR16" s="23"/>
      <c r="MVE16" s="25"/>
      <c r="MVF16" s="23"/>
      <c r="MVS16" s="25"/>
      <c r="MVT16" s="23"/>
      <c r="MWG16" s="25"/>
      <c r="MWH16" s="23"/>
      <c r="MWU16" s="25"/>
      <c r="MWV16" s="23"/>
      <c r="MXI16" s="25"/>
      <c r="MXJ16" s="23"/>
      <c r="MXW16" s="25"/>
      <c r="MXX16" s="23"/>
      <c r="MYK16" s="25"/>
      <c r="MYL16" s="23"/>
      <c r="MYY16" s="25"/>
      <c r="MYZ16" s="23"/>
      <c r="MZM16" s="25"/>
      <c r="MZN16" s="23"/>
      <c r="NAA16" s="25"/>
      <c r="NAB16" s="23"/>
      <c r="NAO16" s="25"/>
      <c r="NAP16" s="23"/>
      <c r="NBC16" s="25"/>
      <c r="NBD16" s="23"/>
      <c r="NBQ16" s="25"/>
      <c r="NBR16" s="23"/>
      <c r="NCE16" s="25"/>
      <c r="NCF16" s="23"/>
      <c r="NCS16" s="25"/>
      <c r="NCT16" s="23"/>
      <c r="NDG16" s="25"/>
      <c r="NDH16" s="23"/>
      <c r="NDU16" s="25"/>
      <c r="NDV16" s="23"/>
      <c r="NEI16" s="25"/>
      <c r="NEJ16" s="23"/>
      <c r="NEW16" s="25"/>
      <c r="NEX16" s="23"/>
      <c r="NFK16" s="25"/>
      <c r="NFL16" s="23"/>
      <c r="NFY16" s="25"/>
      <c r="NFZ16" s="23"/>
      <c r="NGM16" s="25"/>
      <c r="NGN16" s="23"/>
      <c r="NHA16" s="25"/>
      <c r="NHB16" s="23"/>
      <c r="NHO16" s="25"/>
      <c r="NHP16" s="23"/>
      <c r="NIC16" s="25"/>
      <c r="NID16" s="23"/>
      <c r="NIQ16" s="25"/>
      <c r="NIR16" s="23"/>
      <c r="NJE16" s="25"/>
      <c r="NJF16" s="23"/>
      <c r="NJS16" s="25"/>
      <c r="NJT16" s="23"/>
      <c r="NKG16" s="25"/>
      <c r="NKH16" s="23"/>
      <c r="NKU16" s="25"/>
      <c r="NKV16" s="23"/>
      <c r="NLI16" s="25"/>
      <c r="NLJ16" s="23"/>
      <c r="NLW16" s="25"/>
      <c r="NLX16" s="23"/>
      <c r="NMK16" s="25"/>
      <c r="NML16" s="23"/>
      <c r="NMY16" s="25"/>
      <c r="NMZ16" s="23"/>
      <c r="NNM16" s="25"/>
      <c r="NNN16" s="23"/>
      <c r="NOA16" s="25"/>
      <c r="NOB16" s="23"/>
      <c r="NOO16" s="25"/>
      <c r="NOP16" s="23"/>
      <c r="NPC16" s="25"/>
      <c r="NPD16" s="23"/>
      <c r="NPQ16" s="25"/>
      <c r="NPR16" s="23"/>
      <c r="NQE16" s="25"/>
      <c r="NQF16" s="23"/>
      <c r="NQS16" s="25"/>
      <c r="NQT16" s="23"/>
      <c r="NRG16" s="25"/>
      <c r="NRH16" s="23"/>
      <c r="NRU16" s="25"/>
      <c r="NRV16" s="23"/>
      <c r="NSI16" s="25"/>
      <c r="NSJ16" s="23"/>
      <c r="NSW16" s="25"/>
      <c r="NSX16" s="23"/>
      <c r="NTK16" s="25"/>
      <c r="NTL16" s="23"/>
      <c r="NTY16" s="25"/>
      <c r="NTZ16" s="23"/>
      <c r="NUM16" s="25"/>
      <c r="NUN16" s="23"/>
      <c r="NVA16" s="25"/>
      <c r="NVB16" s="23"/>
      <c r="NVO16" s="25"/>
      <c r="NVP16" s="23"/>
      <c r="NWC16" s="25"/>
      <c r="NWD16" s="23"/>
      <c r="NWQ16" s="25"/>
      <c r="NWR16" s="23"/>
      <c r="NXE16" s="25"/>
      <c r="NXF16" s="23"/>
      <c r="NXS16" s="25"/>
      <c r="NXT16" s="23"/>
      <c r="NYG16" s="25"/>
      <c r="NYH16" s="23"/>
      <c r="NYU16" s="25"/>
      <c r="NYV16" s="23"/>
      <c r="NZI16" s="25"/>
      <c r="NZJ16" s="23"/>
      <c r="NZW16" s="25"/>
      <c r="NZX16" s="23"/>
      <c r="OAK16" s="25"/>
      <c r="OAL16" s="23"/>
      <c r="OAY16" s="25"/>
      <c r="OAZ16" s="23"/>
      <c r="OBM16" s="25"/>
      <c r="OBN16" s="23"/>
      <c r="OCA16" s="25"/>
      <c r="OCB16" s="23"/>
      <c r="OCO16" s="25"/>
      <c r="OCP16" s="23"/>
      <c r="ODC16" s="25"/>
      <c r="ODD16" s="23"/>
      <c r="ODQ16" s="25"/>
      <c r="ODR16" s="23"/>
      <c r="OEE16" s="25"/>
      <c r="OEF16" s="23"/>
      <c r="OES16" s="25"/>
      <c r="OET16" s="23"/>
      <c r="OFG16" s="25"/>
      <c r="OFH16" s="23"/>
      <c r="OFU16" s="25"/>
      <c r="OFV16" s="23"/>
      <c r="OGI16" s="25"/>
      <c r="OGJ16" s="23"/>
      <c r="OGW16" s="25"/>
      <c r="OGX16" s="23"/>
      <c r="OHK16" s="25"/>
      <c r="OHL16" s="23"/>
      <c r="OHY16" s="25"/>
      <c r="OHZ16" s="23"/>
      <c r="OIM16" s="25"/>
      <c r="OIN16" s="23"/>
      <c r="OJA16" s="25"/>
      <c r="OJB16" s="23"/>
      <c r="OJO16" s="25"/>
      <c r="OJP16" s="23"/>
      <c r="OKC16" s="25"/>
      <c r="OKD16" s="23"/>
      <c r="OKQ16" s="25"/>
      <c r="OKR16" s="23"/>
      <c r="OLE16" s="25"/>
      <c r="OLF16" s="23"/>
      <c r="OLS16" s="25"/>
      <c r="OLT16" s="23"/>
      <c r="OMG16" s="25"/>
      <c r="OMH16" s="23"/>
      <c r="OMU16" s="25"/>
      <c r="OMV16" s="23"/>
      <c r="ONI16" s="25"/>
      <c r="ONJ16" s="23"/>
      <c r="ONW16" s="25"/>
      <c r="ONX16" s="23"/>
      <c r="OOK16" s="25"/>
      <c r="OOL16" s="23"/>
      <c r="OOY16" s="25"/>
      <c r="OOZ16" s="23"/>
      <c r="OPM16" s="25"/>
      <c r="OPN16" s="23"/>
      <c r="OQA16" s="25"/>
      <c r="OQB16" s="23"/>
      <c r="OQO16" s="25"/>
      <c r="OQP16" s="23"/>
      <c r="ORC16" s="25"/>
      <c r="ORD16" s="23"/>
      <c r="ORQ16" s="25"/>
      <c r="ORR16" s="23"/>
      <c r="OSE16" s="25"/>
      <c r="OSF16" s="23"/>
      <c r="OSS16" s="25"/>
      <c r="OST16" s="23"/>
      <c r="OTG16" s="25"/>
      <c r="OTH16" s="23"/>
      <c r="OTU16" s="25"/>
      <c r="OTV16" s="23"/>
      <c r="OUI16" s="25"/>
      <c r="OUJ16" s="23"/>
      <c r="OUW16" s="25"/>
      <c r="OUX16" s="23"/>
      <c r="OVK16" s="25"/>
      <c r="OVL16" s="23"/>
      <c r="OVY16" s="25"/>
      <c r="OVZ16" s="23"/>
      <c r="OWM16" s="25"/>
      <c r="OWN16" s="23"/>
      <c r="OXA16" s="25"/>
      <c r="OXB16" s="23"/>
      <c r="OXO16" s="25"/>
      <c r="OXP16" s="23"/>
      <c r="OYC16" s="25"/>
      <c r="OYD16" s="23"/>
      <c r="OYQ16" s="25"/>
      <c r="OYR16" s="23"/>
      <c r="OZE16" s="25"/>
      <c r="OZF16" s="23"/>
      <c r="OZS16" s="25"/>
      <c r="OZT16" s="23"/>
      <c r="PAG16" s="25"/>
      <c r="PAH16" s="23"/>
      <c r="PAU16" s="25"/>
      <c r="PAV16" s="23"/>
      <c r="PBI16" s="25"/>
      <c r="PBJ16" s="23"/>
      <c r="PBW16" s="25"/>
      <c r="PBX16" s="23"/>
      <c r="PCK16" s="25"/>
      <c r="PCL16" s="23"/>
      <c r="PCY16" s="25"/>
      <c r="PCZ16" s="23"/>
      <c r="PDM16" s="25"/>
      <c r="PDN16" s="23"/>
      <c r="PEA16" s="25"/>
      <c r="PEB16" s="23"/>
      <c r="PEO16" s="25"/>
      <c r="PEP16" s="23"/>
      <c r="PFC16" s="25"/>
      <c r="PFD16" s="23"/>
      <c r="PFQ16" s="25"/>
      <c r="PFR16" s="23"/>
      <c r="PGE16" s="25"/>
      <c r="PGF16" s="23"/>
      <c r="PGS16" s="25"/>
      <c r="PGT16" s="23"/>
      <c r="PHG16" s="25"/>
      <c r="PHH16" s="23"/>
      <c r="PHU16" s="25"/>
      <c r="PHV16" s="23"/>
      <c r="PII16" s="25"/>
      <c r="PIJ16" s="23"/>
      <c r="PIW16" s="25"/>
      <c r="PIX16" s="23"/>
      <c r="PJK16" s="25"/>
      <c r="PJL16" s="23"/>
      <c r="PJY16" s="25"/>
      <c r="PJZ16" s="23"/>
      <c r="PKM16" s="25"/>
      <c r="PKN16" s="23"/>
      <c r="PLA16" s="25"/>
      <c r="PLB16" s="23"/>
      <c r="PLO16" s="25"/>
      <c r="PLP16" s="23"/>
      <c r="PMC16" s="25"/>
      <c r="PMD16" s="23"/>
      <c r="PMQ16" s="25"/>
      <c r="PMR16" s="23"/>
      <c r="PNE16" s="25"/>
      <c r="PNF16" s="23"/>
      <c r="PNS16" s="25"/>
      <c r="PNT16" s="23"/>
      <c r="POG16" s="25"/>
      <c r="POH16" s="23"/>
      <c r="POU16" s="25"/>
      <c r="POV16" s="23"/>
      <c r="PPI16" s="25"/>
      <c r="PPJ16" s="23"/>
      <c r="PPW16" s="25"/>
      <c r="PPX16" s="23"/>
      <c r="PQK16" s="25"/>
      <c r="PQL16" s="23"/>
      <c r="PQY16" s="25"/>
      <c r="PQZ16" s="23"/>
      <c r="PRM16" s="25"/>
      <c r="PRN16" s="23"/>
      <c r="PSA16" s="25"/>
      <c r="PSB16" s="23"/>
      <c r="PSO16" s="25"/>
      <c r="PSP16" s="23"/>
      <c r="PTC16" s="25"/>
      <c r="PTD16" s="23"/>
      <c r="PTQ16" s="25"/>
      <c r="PTR16" s="23"/>
      <c r="PUE16" s="25"/>
      <c r="PUF16" s="23"/>
      <c r="PUS16" s="25"/>
      <c r="PUT16" s="23"/>
      <c r="PVG16" s="25"/>
      <c r="PVH16" s="23"/>
      <c r="PVU16" s="25"/>
      <c r="PVV16" s="23"/>
      <c r="PWI16" s="25"/>
      <c r="PWJ16" s="23"/>
      <c r="PWW16" s="25"/>
      <c r="PWX16" s="23"/>
      <c r="PXK16" s="25"/>
      <c r="PXL16" s="23"/>
      <c r="PXY16" s="25"/>
      <c r="PXZ16" s="23"/>
      <c r="PYM16" s="25"/>
      <c r="PYN16" s="23"/>
      <c r="PZA16" s="25"/>
      <c r="PZB16" s="23"/>
      <c r="PZO16" s="25"/>
      <c r="PZP16" s="23"/>
      <c r="QAC16" s="25"/>
      <c r="QAD16" s="23"/>
      <c r="QAQ16" s="25"/>
      <c r="QAR16" s="23"/>
      <c r="QBE16" s="25"/>
      <c r="QBF16" s="23"/>
      <c r="QBS16" s="25"/>
      <c r="QBT16" s="23"/>
      <c r="QCG16" s="25"/>
      <c r="QCH16" s="23"/>
      <c r="QCU16" s="25"/>
      <c r="QCV16" s="23"/>
      <c r="QDI16" s="25"/>
      <c r="QDJ16" s="23"/>
      <c r="QDW16" s="25"/>
      <c r="QDX16" s="23"/>
      <c r="QEK16" s="25"/>
      <c r="QEL16" s="23"/>
      <c r="QEY16" s="25"/>
      <c r="QEZ16" s="23"/>
      <c r="QFM16" s="25"/>
      <c r="QFN16" s="23"/>
      <c r="QGA16" s="25"/>
      <c r="QGB16" s="23"/>
      <c r="QGO16" s="25"/>
      <c r="QGP16" s="23"/>
      <c r="QHC16" s="25"/>
      <c r="QHD16" s="23"/>
      <c r="QHQ16" s="25"/>
      <c r="QHR16" s="23"/>
      <c r="QIE16" s="25"/>
      <c r="QIF16" s="23"/>
      <c r="QIS16" s="25"/>
      <c r="QIT16" s="23"/>
      <c r="QJG16" s="25"/>
      <c r="QJH16" s="23"/>
      <c r="QJU16" s="25"/>
      <c r="QJV16" s="23"/>
      <c r="QKI16" s="25"/>
      <c r="QKJ16" s="23"/>
      <c r="QKW16" s="25"/>
      <c r="QKX16" s="23"/>
      <c r="QLK16" s="25"/>
      <c r="QLL16" s="23"/>
      <c r="QLY16" s="25"/>
      <c r="QLZ16" s="23"/>
      <c r="QMM16" s="25"/>
      <c r="QMN16" s="23"/>
      <c r="QNA16" s="25"/>
      <c r="QNB16" s="23"/>
      <c r="QNO16" s="25"/>
      <c r="QNP16" s="23"/>
      <c r="QOC16" s="25"/>
      <c r="QOD16" s="23"/>
      <c r="QOQ16" s="25"/>
      <c r="QOR16" s="23"/>
      <c r="QPE16" s="25"/>
      <c r="QPF16" s="23"/>
      <c r="QPS16" s="25"/>
      <c r="QPT16" s="23"/>
      <c r="QQG16" s="25"/>
      <c r="QQH16" s="23"/>
      <c r="QQU16" s="25"/>
      <c r="QQV16" s="23"/>
      <c r="QRI16" s="25"/>
      <c r="QRJ16" s="23"/>
      <c r="QRW16" s="25"/>
      <c r="QRX16" s="23"/>
      <c r="QSK16" s="25"/>
      <c r="QSL16" s="23"/>
      <c r="QSY16" s="25"/>
      <c r="QSZ16" s="23"/>
      <c r="QTM16" s="25"/>
      <c r="QTN16" s="23"/>
      <c r="QUA16" s="25"/>
      <c r="QUB16" s="23"/>
      <c r="QUO16" s="25"/>
      <c r="QUP16" s="23"/>
      <c r="QVC16" s="25"/>
      <c r="QVD16" s="23"/>
      <c r="QVQ16" s="25"/>
      <c r="QVR16" s="23"/>
      <c r="QWE16" s="25"/>
      <c r="QWF16" s="23"/>
      <c r="QWS16" s="25"/>
      <c r="QWT16" s="23"/>
      <c r="QXG16" s="25"/>
      <c r="QXH16" s="23"/>
      <c r="QXU16" s="25"/>
      <c r="QXV16" s="23"/>
      <c r="QYI16" s="25"/>
      <c r="QYJ16" s="23"/>
      <c r="QYW16" s="25"/>
      <c r="QYX16" s="23"/>
      <c r="QZK16" s="25"/>
      <c r="QZL16" s="23"/>
      <c r="QZY16" s="25"/>
      <c r="QZZ16" s="23"/>
      <c r="RAM16" s="25"/>
      <c r="RAN16" s="23"/>
      <c r="RBA16" s="25"/>
      <c r="RBB16" s="23"/>
      <c r="RBO16" s="25"/>
      <c r="RBP16" s="23"/>
      <c r="RCC16" s="25"/>
      <c r="RCD16" s="23"/>
      <c r="RCQ16" s="25"/>
      <c r="RCR16" s="23"/>
      <c r="RDE16" s="25"/>
      <c r="RDF16" s="23"/>
      <c r="RDS16" s="25"/>
      <c r="RDT16" s="23"/>
      <c r="REG16" s="25"/>
      <c r="REH16" s="23"/>
      <c r="REU16" s="25"/>
      <c r="REV16" s="23"/>
      <c r="RFI16" s="25"/>
      <c r="RFJ16" s="23"/>
      <c r="RFW16" s="25"/>
      <c r="RFX16" s="23"/>
      <c r="RGK16" s="25"/>
      <c r="RGL16" s="23"/>
      <c r="RGY16" s="25"/>
      <c r="RGZ16" s="23"/>
      <c r="RHM16" s="25"/>
      <c r="RHN16" s="23"/>
      <c r="RIA16" s="25"/>
      <c r="RIB16" s="23"/>
      <c r="RIO16" s="25"/>
      <c r="RIP16" s="23"/>
      <c r="RJC16" s="25"/>
      <c r="RJD16" s="23"/>
      <c r="RJQ16" s="25"/>
      <c r="RJR16" s="23"/>
      <c r="RKE16" s="25"/>
      <c r="RKF16" s="23"/>
      <c r="RKS16" s="25"/>
      <c r="RKT16" s="23"/>
      <c r="RLG16" s="25"/>
      <c r="RLH16" s="23"/>
      <c r="RLU16" s="25"/>
      <c r="RLV16" s="23"/>
      <c r="RMI16" s="25"/>
      <c r="RMJ16" s="23"/>
      <c r="RMW16" s="25"/>
      <c r="RMX16" s="23"/>
      <c r="RNK16" s="25"/>
      <c r="RNL16" s="23"/>
      <c r="RNY16" s="25"/>
      <c r="RNZ16" s="23"/>
      <c r="ROM16" s="25"/>
      <c r="RON16" s="23"/>
      <c r="RPA16" s="25"/>
      <c r="RPB16" s="23"/>
      <c r="RPO16" s="25"/>
      <c r="RPP16" s="23"/>
      <c r="RQC16" s="25"/>
      <c r="RQD16" s="23"/>
      <c r="RQQ16" s="25"/>
      <c r="RQR16" s="23"/>
      <c r="RRE16" s="25"/>
      <c r="RRF16" s="23"/>
      <c r="RRS16" s="25"/>
      <c r="RRT16" s="23"/>
      <c r="RSG16" s="25"/>
      <c r="RSH16" s="23"/>
      <c r="RSU16" s="25"/>
      <c r="RSV16" s="23"/>
      <c r="RTI16" s="25"/>
      <c r="RTJ16" s="23"/>
      <c r="RTW16" s="25"/>
      <c r="RTX16" s="23"/>
      <c r="RUK16" s="25"/>
      <c r="RUL16" s="23"/>
      <c r="RUY16" s="25"/>
      <c r="RUZ16" s="23"/>
      <c r="RVM16" s="25"/>
      <c r="RVN16" s="23"/>
      <c r="RWA16" s="25"/>
      <c r="RWB16" s="23"/>
      <c r="RWO16" s="25"/>
      <c r="RWP16" s="23"/>
      <c r="RXC16" s="25"/>
      <c r="RXD16" s="23"/>
      <c r="RXQ16" s="25"/>
      <c r="RXR16" s="23"/>
      <c r="RYE16" s="25"/>
      <c r="RYF16" s="23"/>
      <c r="RYS16" s="25"/>
      <c r="RYT16" s="23"/>
      <c r="RZG16" s="25"/>
      <c r="RZH16" s="23"/>
      <c r="RZU16" s="25"/>
      <c r="RZV16" s="23"/>
      <c r="SAI16" s="25"/>
      <c r="SAJ16" s="23"/>
      <c r="SAW16" s="25"/>
      <c r="SAX16" s="23"/>
      <c r="SBK16" s="25"/>
      <c r="SBL16" s="23"/>
      <c r="SBY16" s="25"/>
      <c r="SBZ16" s="23"/>
      <c r="SCM16" s="25"/>
      <c r="SCN16" s="23"/>
      <c r="SDA16" s="25"/>
      <c r="SDB16" s="23"/>
      <c r="SDO16" s="25"/>
      <c r="SDP16" s="23"/>
      <c r="SEC16" s="25"/>
      <c r="SED16" s="23"/>
      <c r="SEQ16" s="25"/>
      <c r="SER16" s="23"/>
      <c r="SFE16" s="25"/>
      <c r="SFF16" s="23"/>
      <c r="SFS16" s="25"/>
      <c r="SFT16" s="23"/>
      <c r="SGG16" s="25"/>
      <c r="SGH16" s="23"/>
      <c r="SGU16" s="25"/>
      <c r="SGV16" s="23"/>
      <c r="SHI16" s="25"/>
      <c r="SHJ16" s="23"/>
      <c r="SHW16" s="25"/>
      <c r="SHX16" s="23"/>
      <c r="SIK16" s="25"/>
      <c r="SIL16" s="23"/>
      <c r="SIY16" s="25"/>
      <c r="SIZ16" s="23"/>
      <c r="SJM16" s="25"/>
      <c r="SJN16" s="23"/>
      <c r="SKA16" s="25"/>
      <c r="SKB16" s="23"/>
      <c r="SKO16" s="25"/>
      <c r="SKP16" s="23"/>
      <c r="SLC16" s="25"/>
      <c r="SLD16" s="23"/>
      <c r="SLQ16" s="25"/>
      <c r="SLR16" s="23"/>
      <c r="SME16" s="25"/>
      <c r="SMF16" s="23"/>
      <c r="SMS16" s="25"/>
      <c r="SMT16" s="23"/>
      <c r="SNG16" s="25"/>
      <c r="SNH16" s="23"/>
      <c r="SNU16" s="25"/>
      <c r="SNV16" s="23"/>
      <c r="SOI16" s="25"/>
      <c r="SOJ16" s="23"/>
      <c r="SOW16" s="25"/>
      <c r="SOX16" s="23"/>
      <c r="SPK16" s="25"/>
      <c r="SPL16" s="23"/>
      <c r="SPY16" s="25"/>
      <c r="SPZ16" s="23"/>
      <c r="SQM16" s="25"/>
      <c r="SQN16" s="23"/>
      <c r="SRA16" s="25"/>
      <c r="SRB16" s="23"/>
      <c r="SRO16" s="25"/>
      <c r="SRP16" s="23"/>
      <c r="SSC16" s="25"/>
      <c r="SSD16" s="23"/>
      <c r="SSQ16" s="25"/>
      <c r="SSR16" s="23"/>
      <c r="STE16" s="25"/>
      <c r="STF16" s="23"/>
      <c r="STS16" s="25"/>
      <c r="STT16" s="23"/>
      <c r="SUG16" s="25"/>
      <c r="SUH16" s="23"/>
      <c r="SUU16" s="25"/>
      <c r="SUV16" s="23"/>
      <c r="SVI16" s="25"/>
      <c r="SVJ16" s="23"/>
      <c r="SVW16" s="25"/>
      <c r="SVX16" s="23"/>
      <c r="SWK16" s="25"/>
      <c r="SWL16" s="23"/>
      <c r="SWY16" s="25"/>
      <c r="SWZ16" s="23"/>
      <c r="SXM16" s="25"/>
      <c r="SXN16" s="23"/>
      <c r="SYA16" s="25"/>
      <c r="SYB16" s="23"/>
      <c r="SYO16" s="25"/>
      <c r="SYP16" s="23"/>
      <c r="SZC16" s="25"/>
      <c r="SZD16" s="23"/>
      <c r="SZQ16" s="25"/>
      <c r="SZR16" s="23"/>
      <c r="TAE16" s="25"/>
      <c r="TAF16" s="23"/>
      <c r="TAS16" s="25"/>
      <c r="TAT16" s="23"/>
      <c r="TBG16" s="25"/>
      <c r="TBH16" s="23"/>
      <c r="TBU16" s="25"/>
      <c r="TBV16" s="23"/>
      <c r="TCI16" s="25"/>
      <c r="TCJ16" s="23"/>
      <c r="TCW16" s="25"/>
      <c r="TCX16" s="23"/>
      <c r="TDK16" s="25"/>
      <c r="TDL16" s="23"/>
      <c r="TDY16" s="25"/>
      <c r="TDZ16" s="23"/>
      <c r="TEM16" s="25"/>
      <c r="TEN16" s="23"/>
      <c r="TFA16" s="25"/>
      <c r="TFB16" s="23"/>
      <c r="TFO16" s="25"/>
      <c r="TFP16" s="23"/>
      <c r="TGC16" s="25"/>
      <c r="TGD16" s="23"/>
      <c r="TGQ16" s="25"/>
      <c r="TGR16" s="23"/>
      <c r="THE16" s="25"/>
      <c r="THF16" s="23"/>
      <c r="THS16" s="25"/>
      <c r="THT16" s="23"/>
      <c r="TIG16" s="25"/>
      <c r="TIH16" s="23"/>
      <c r="TIU16" s="25"/>
      <c r="TIV16" s="23"/>
      <c r="TJI16" s="25"/>
      <c r="TJJ16" s="23"/>
      <c r="TJW16" s="25"/>
      <c r="TJX16" s="23"/>
      <c r="TKK16" s="25"/>
      <c r="TKL16" s="23"/>
      <c r="TKY16" s="25"/>
      <c r="TKZ16" s="23"/>
      <c r="TLM16" s="25"/>
      <c r="TLN16" s="23"/>
      <c r="TMA16" s="25"/>
      <c r="TMB16" s="23"/>
      <c r="TMO16" s="25"/>
      <c r="TMP16" s="23"/>
      <c r="TNC16" s="25"/>
      <c r="TND16" s="23"/>
      <c r="TNQ16" s="25"/>
      <c r="TNR16" s="23"/>
      <c r="TOE16" s="25"/>
      <c r="TOF16" s="23"/>
      <c r="TOS16" s="25"/>
      <c r="TOT16" s="23"/>
      <c r="TPG16" s="25"/>
      <c r="TPH16" s="23"/>
      <c r="TPU16" s="25"/>
      <c r="TPV16" s="23"/>
      <c r="TQI16" s="25"/>
      <c r="TQJ16" s="23"/>
      <c r="TQW16" s="25"/>
      <c r="TQX16" s="23"/>
      <c r="TRK16" s="25"/>
      <c r="TRL16" s="23"/>
      <c r="TRY16" s="25"/>
      <c r="TRZ16" s="23"/>
      <c r="TSM16" s="25"/>
      <c r="TSN16" s="23"/>
      <c r="TTA16" s="25"/>
      <c r="TTB16" s="23"/>
      <c r="TTO16" s="25"/>
      <c r="TTP16" s="23"/>
      <c r="TUC16" s="25"/>
      <c r="TUD16" s="23"/>
      <c r="TUQ16" s="25"/>
      <c r="TUR16" s="23"/>
      <c r="TVE16" s="25"/>
      <c r="TVF16" s="23"/>
      <c r="TVS16" s="25"/>
      <c r="TVT16" s="23"/>
      <c r="TWG16" s="25"/>
      <c r="TWH16" s="23"/>
      <c r="TWU16" s="25"/>
      <c r="TWV16" s="23"/>
      <c r="TXI16" s="25"/>
      <c r="TXJ16" s="23"/>
      <c r="TXW16" s="25"/>
      <c r="TXX16" s="23"/>
      <c r="TYK16" s="25"/>
      <c r="TYL16" s="23"/>
      <c r="TYY16" s="25"/>
      <c r="TYZ16" s="23"/>
      <c r="TZM16" s="25"/>
      <c r="TZN16" s="23"/>
      <c r="UAA16" s="25"/>
      <c r="UAB16" s="23"/>
      <c r="UAO16" s="25"/>
      <c r="UAP16" s="23"/>
      <c r="UBC16" s="25"/>
      <c r="UBD16" s="23"/>
      <c r="UBQ16" s="25"/>
      <c r="UBR16" s="23"/>
      <c r="UCE16" s="25"/>
      <c r="UCF16" s="23"/>
      <c r="UCS16" s="25"/>
      <c r="UCT16" s="23"/>
      <c r="UDG16" s="25"/>
      <c r="UDH16" s="23"/>
      <c r="UDU16" s="25"/>
      <c r="UDV16" s="23"/>
      <c r="UEI16" s="25"/>
      <c r="UEJ16" s="23"/>
      <c r="UEW16" s="25"/>
      <c r="UEX16" s="23"/>
      <c r="UFK16" s="25"/>
      <c r="UFL16" s="23"/>
      <c r="UFY16" s="25"/>
      <c r="UFZ16" s="23"/>
      <c r="UGM16" s="25"/>
      <c r="UGN16" s="23"/>
      <c r="UHA16" s="25"/>
      <c r="UHB16" s="23"/>
      <c r="UHO16" s="25"/>
      <c r="UHP16" s="23"/>
      <c r="UIC16" s="25"/>
      <c r="UID16" s="23"/>
      <c r="UIQ16" s="25"/>
      <c r="UIR16" s="23"/>
      <c r="UJE16" s="25"/>
      <c r="UJF16" s="23"/>
      <c r="UJS16" s="25"/>
      <c r="UJT16" s="23"/>
      <c r="UKG16" s="25"/>
      <c r="UKH16" s="23"/>
      <c r="UKU16" s="25"/>
      <c r="UKV16" s="23"/>
      <c r="ULI16" s="25"/>
      <c r="ULJ16" s="23"/>
      <c r="ULW16" s="25"/>
      <c r="ULX16" s="23"/>
      <c r="UMK16" s="25"/>
      <c r="UML16" s="23"/>
      <c r="UMY16" s="25"/>
      <c r="UMZ16" s="23"/>
      <c r="UNM16" s="25"/>
      <c r="UNN16" s="23"/>
      <c r="UOA16" s="25"/>
      <c r="UOB16" s="23"/>
      <c r="UOO16" s="25"/>
      <c r="UOP16" s="23"/>
      <c r="UPC16" s="25"/>
      <c r="UPD16" s="23"/>
      <c r="UPQ16" s="25"/>
      <c r="UPR16" s="23"/>
      <c r="UQE16" s="25"/>
      <c r="UQF16" s="23"/>
      <c r="UQS16" s="25"/>
      <c r="UQT16" s="23"/>
      <c r="URG16" s="25"/>
      <c r="URH16" s="23"/>
      <c r="URU16" s="25"/>
      <c r="URV16" s="23"/>
      <c r="USI16" s="25"/>
      <c r="USJ16" s="23"/>
      <c r="USW16" s="25"/>
      <c r="USX16" s="23"/>
      <c r="UTK16" s="25"/>
      <c r="UTL16" s="23"/>
      <c r="UTY16" s="25"/>
      <c r="UTZ16" s="23"/>
      <c r="UUM16" s="25"/>
      <c r="UUN16" s="23"/>
      <c r="UVA16" s="25"/>
      <c r="UVB16" s="23"/>
      <c r="UVO16" s="25"/>
      <c r="UVP16" s="23"/>
      <c r="UWC16" s="25"/>
      <c r="UWD16" s="23"/>
      <c r="UWQ16" s="25"/>
      <c r="UWR16" s="23"/>
      <c r="UXE16" s="25"/>
      <c r="UXF16" s="23"/>
      <c r="UXS16" s="25"/>
      <c r="UXT16" s="23"/>
      <c r="UYG16" s="25"/>
      <c r="UYH16" s="23"/>
      <c r="UYU16" s="25"/>
      <c r="UYV16" s="23"/>
      <c r="UZI16" s="25"/>
      <c r="UZJ16" s="23"/>
      <c r="UZW16" s="25"/>
      <c r="UZX16" s="23"/>
      <c r="VAK16" s="25"/>
      <c r="VAL16" s="23"/>
      <c r="VAY16" s="25"/>
      <c r="VAZ16" s="23"/>
      <c r="VBM16" s="25"/>
      <c r="VBN16" s="23"/>
      <c r="VCA16" s="25"/>
      <c r="VCB16" s="23"/>
      <c r="VCO16" s="25"/>
      <c r="VCP16" s="23"/>
      <c r="VDC16" s="25"/>
      <c r="VDD16" s="23"/>
      <c r="VDQ16" s="25"/>
      <c r="VDR16" s="23"/>
      <c r="VEE16" s="25"/>
      <c r="VEF16" s="23"/>
      <c r="VES16" s="25"/>
      <c r="VET16" s="23"/>
      <c r="VFG16" s="25"/>
      <c r="VFH16" s="23"/>
      <c r="VFU16" s="25"/>
      <c r="VFV16" s="23"/>
      <c r="VGI16" s="25"/>
      <c r="VGJ16" s="23"/>
      <c r="VGW16" s="25"/>
      <c r="VGX16" s="23"/>
      <c r="VHK16" s="25"/>
      <c r="VHL16" s="23"/>
      <c r="VHY16" s="25"/>
      <c r="VHZ16" s="23"/>
      <c r="VIM16" s="25"/>
      <c r="VIN16" s="23"/>
      <c r="VJA16" s="25"/>
      <c r="VJB16" s="23"/>
      <c r="VJO16" s="25"/>
      <c r="VJP16" s="23"/>
      <c r="VKC16" s="25"/>
      <c r="VKD16" s="23"/>
      <c r="VKQ16" s="25"/>
      <c r="VKR16" s="23"/>
      <c r="VLE16" s="25"/>
      <c r="VLF16" s="23"/>
      <c r="VLS16" s="25"/>
      <c r="VLT16" s="23"/>
      <c r="VMG16" s="25"/>
      <c r="VMH16" s="23"/>
      <c r="VMU16" s="25"/>
      <c r="VMV16" s="23"/>
      <c r="VNI16" s="25"/>
      <c r="VNJ16" s="23"/>
      <c r="VNW16" s="25"/>
      <c r="VNX16" s="23"/>
      <c r="VOK16" s="25"/>
      <c r="VOL16" s="23"/>
      <c r="VOY16" s="25"/>
      <c r="VOZ16" s="23"/>
      <c r="VPM16" s="25"/>
      <c r="VPN16" s="23"/>
      <c r="VQA16" s="25"/>
      <c r="VQB16" s="23"/>
      <c r="VQO16" s="25"/>
      <c r="VQP16" s="23"/>
      <c r="VRC16" s="25"/>
      <c r="VRD16" s="23"/>
      <c r="VRQ16" s="25"/>
      <c r="VRR16" s="23"/>
      <c r="VSE16" s="25"/>
      <c r="VSF16" s="23"/>
      <c r="VSS16" s="25"/>
      <c r="VST16" s="23"/>
      <c r="VTG16" s="25"/>
      <c r="VTH16" s="23"/>
      <c r="VTU16" s="25"/>
      <c r="VTV16" s="23"/>
      <c r="VUI16" s="25"/>
      <c r="VUJ16" s="23"/>
      <c r="VUW16" s="25"/>
      <c r="VUX16" s="23"/>
      <c r="VVK16" s="25"/>
      <c r="VVL16" s="23"/>
      <c r="VVY16" s="25"/>
      <c r="VVZ16" s="23"/>
      <c r="VWM16" s="25"/>
      <c r="VWN16" s="23"/>
      <c r="VXA16" s="25"/>
      <c r="VXB16" s="23"/>
      <c r="VXO16" s="25"/>
      <c r="VXP16" s="23"/>
      <c r="VYC16" s="25"/>
      <c r="VYD16" s="23"/>
      <c r="VYQ16" s="25"/>
      <c r="VYR16" s="23"/>
      <c r="VZE16" s="25"/>
      <c r="VZF16" s="23"/>
      <c r="VZS16" s="25"/>
      <c r="VZT16" s="23"/>
      <c r="WAG16" s="25"/>
      <c r="WAH16" s="23"/>
      <c r="WAU16" s="25"/>
      <c r="WAV16" s="23"/>
      <c r="WBI16" s="25"/>
      <c r="WBJ16" s="23"/>
      <c r="WBW16" s="25"/>
      <c r="WBX16" s="23"/>
      <c r="WCK16" s="25"/>
      <c r="WCL16" s="23"/>
      <c r="WCY16" s="25"/>
      <c r="WCZ16" s="23"/>
      <c r="WDM16" s="25"/>
      <c r="WDN16" s="23"/>
      <c r="WEA16" s="25"/>
      <c r="WEB16" s="23"/>
      <c r="WEO16" s="25"/>
      <c r="WEP16" s="23"/>
      <c r="WFC16" s="25"/>
      <c r="WFD16" s="23"/>
      <c r="WFQ16" s="25"/>
      <c r="WFR16" s="23"/>
      <c r="WGE16" s="25"/>
      <c r="WGF16" s="23"/>
      <c r="WGS16" s="25"/>
      <c r="WGT16" s="23"/>
      <c r="WHG16" s="25"/>
      <c r="WHH16" s="23"/>
      <c r="WHU16" s="25"/>
      <c r="WHV16" s="23"/>
      <c r="WII16" s="25"/>
      <c r="WIJ16" s="23"/>
      <c r="WIW16" s="25"/>
      <c r="WIX16" s="23"/>
      <c r="WJK16" s="25"/>
      <c r="WJL16" s="23"/>
      <c r="WJY16" s="25"/>
      <c r="WJZ16" s="23"/>
      <c r="WKM16" s="25"/>
      <c r="WKN16" s="23"/>
      <c r="WLA16" s="25"/>
      <c r="WLB16" s="23"/>
      <c r="WLO16" s="25"/>
      <c r="WLP16" s="23"/>
      <c r="WMC16" s="25"/>
      <c r="WMD16" s="23"/>
      <c r="WMQ16" s="25"/>
      <c r="WMR16" s="23"/>
      <c r="WNE16" s="25"/>
      <c r="WNF16" s="23"/>
      <c r="WNS16" s="25"/>
      <c r="WNT16" s="23"/>
      <c r="WOG16" s="25"/>
      <c r="WOH16" s="23"/>
      <c r="WOU16" s="25"/>
      <c r="WOV16" s="23"/>
      <c r="WPI16" s="25"/>
      <c r="WPJ16" s="23"/>
      <c r="WPW16" s="25"/>
      <c r="WPX16" s="23"/>
      <c r="WQK16" s="25"/>
      <c r="WQL16" s="23"/>
      <c r="WQY16" s="25"/>
      <c r="WQZ16" s="23"/>
      <c r="WRM16" s="25"/>
      <c r="WRN16" s="23"/>
      <c r="WSA16" s="25"/>
      <c r="WSB16" s="23"/>
      <c r="WSO16" s="25"/>
      <c r="WSP16" s="23"/>
      <c r="WTC16" s="25"/>
      <c r="WTD16" s="23"/>
      <c r="WTQ16" s="25"/>
      <c r="WTR16" s="23"/>
      <c r="WUE16" s="25"/>
      <c r="WUF16" s="23"/>
      <c r="WUS16" s="25"/>
      <c r="WUT16" s="23"/>
      <c r="WVG16" s="25"/>
      <c r="WVH16" s="23"/>
      <c r="WVU16" s="25"/>
      <c r="WVV16" s="23"/>
      <c r="WWI16" s="25"/>
      <c r="WWJ16" s="23"/>
      <c r="WWW16" s="25"/>
      <c r="WWX16" s="23"/>
      <c r="WXK16" s="25"/>
      <c r="WXL16" s="23"/>
      <c r="WXY16" s="25"/>
      <c r="WXZ16" s="23"/>
      <c r="WYM16" s="25"/>
      <c r="WYN16" s="23"/>
      <c r="WZA16" s="25"/>
      <c r="WZB16" s="23"/>
      <c r="WZO16" s="25"/>
      <c r="WZP16" s="23"/>
      <c r="XAC16" s="25"/>
      <c r="XAD16" s="23"/>
      <c r="XAQ16" s="25"/>
      <c r="XAR16" s="23"/>
      <c r="XBE16" s="25"/>
      <c r="XBF16" s="23"/>
      <c r="XBS16" s="25"/>
      <c r="XBT16" s="23"/>
      <c r="XCG16" s="25"/>
      <c r="XCH16" s="23"/>
      <c r="XCU16" s="25"/>
      <c r="XCV16" s="23"/>
      <c r="XDI16" s="25"/>
      <c r="XDJ16" s="23"/>
      <c r="XDW16" s="25"/>
      <c r="XDX16" s="23"/>
      <c r="XEK16" s="25"/>
      <c r="XEL16" s="23"/>
      <c r="XEY16" s="25"/>
      <c r="XEZ16" s="23"/>
    </row>
    <row r="17" spans="1:71" x14ac:dyDescent="0.3">
      <c r="A17" s="48" t="s">
        <v>25</v>
      </c>
      <c r="B17" s="40">
        <v>0</v>
      </c>
      <c r="C17" s="40">
        <v>0</v>
      </c>
      <c r="D17" s="40">
        <v>0</v>
      </c>
      <c r="E17" s="40">
        <v>0</v>
      </c>
      <c r="F17" s="40">
        <v>0</v>
      </c>
      <c r="G17" s="40">
        <v>0</v>
      </c>
      <c r="H17" s="40">
        <v>0</v>
      </c>
      <c r="I17" s="40">
        <v>0</v>
      </c>
      <c r="J17" s="40">
        <v>0</v>
      </c>
      <c r="K17" s="40">
        <v>0</v>
      </c>
      <c r="L17" s="40">
        <v>0</v>
      </c>
      <c r="M17" s="40">
        <v>0</v>
      </c>
      <c r="N17" s="40">
        <f>SUM('Buget personal'!$B17:$M17)</f>
        <v>0</v>
      </c>
    </row>
    <row r="18" spans="1:71" x14ac:dyDescent="0.3">
      <c r="A18" s="48" t="s">
        <v>26</v>
      </c>
      <c r="B18" s="40">
        <v>0</v>
      </c>
      <c r="C18" s="40">
        <v>0</v>
      </c>
      <c r="D18" s="40">
        <v>0</v>
      </c>
      <c r="E18" s="40">
        <v>0</v>
      </c>
      <c r="F18" s="40">
        <v>0</v>
      </c>
      <c r="G18" s="40">
        <v>0</v>
      </c>
      <c r="H18" s="40">
        <v>0</v>
      </c>
      <c r="I18" s="40">
        <v>0</v>
      </c>
      <c r="J18" s="40">
        <v>0</v>
      </c>
      <c r="K18" s="40">
        <v>0</v>
      </c>
      <c r="L18" s="40">
        <v>0</v>
      </c>
      <c r="M18" s="40">
        <v>0</v>
      </c>
      <c r="N18" s="40">
        <f>SUM('Buget personal'!$B18:$M18)</f>
        <v>0</v>
      </c>
    </row>
    <row r="19" spans="1:71" x14ac:dyDescent="0.3">
      <c r="A19" s="48" t="s">
        <v>27</v>
      </c>
      <c r="B19" s="40">
        <v>0</v>
      </c>
      <c r="C19" s="40">
        <v>0</v>
      </c>
      <c r="D19" s="40">
        <v>0</v>
      </c>
      <c r="E19" s="40">
        <v>0</v>
      </c>
      <c r="F19" s="40">
        <v>0</v>
      </c>
      <c r="G19" s="40">
        <v>0</v>
      </c>
      <c r="H19" s="40">
        <v>0</v>
      </c>
      <c r="I19" s="40">
        <v>0</v>
      </c>
      <c r="J19" s="40">
        <v>0</v>
      </c>
      <c r="K19" s="40">
        <v>0</v>
      </c>
      <c r="L19" s="40">
        <v>0</v>
      </c>
      <c r="M19" s="40">
        <v>0</v>
      </c>
      <c r="N19" s="40">
        <f>SUM('Buget personal'!$B19:$M19)</f>
        <v>0</v>
      </c>
    </row>
    <row r="20" spans="1:71" x14ac:dyDescent="0.3">
      <c r="A20" s="48" t="s">
        <v>28</v>
      </c>
      <c r="B20" s="40">
        <v>0</v>
      </c>
      <c r="C20" s="40">
        <v>0</v>
      </c>
      <c r="D20" s="40">
        <v>0</v>
      </c>
      <c r="E20" s="40">
        <v>0</v>
      </c>
      <c r="F20" s="40">
        <v>0</v>
      </c>
      <c r="G20" s="40">
        <v>0</v>
      </c>
      <c r="H20" s="40">
        <v>0</v>
      </c>
      <c r="I20" s="40">
        <v>0</v>
      </c>
      <c r="J20" s="40">
        <v>0</v>
      </c>
      <c r="K20" s="40">
        <v>0</v>
      </c>
      <c r="L20" s="40">
        <v>0</v>
      </c>
      <c r="M20" s="40">
        <v>0</v>
      </c>
      <c r="N20" s="40">
        <f>SUM('Buget personal'!$B20:$M20)</f>
        <v>0</v>
      </c>
    </row>
    <row r="21" spans="1:71" x14ac:dyDescent="0.3">
      <c r="A21" s="48" t="s">
        <v>19</v>
      </c>
      <c r="B21" s="40">
        <v>0</v>
      </c>
      <c r="C21" s="40">
        <v>0</v>
      </c>
      <c r="D21" s="40">
        <v>0</v>
      </c>
      <c r="E21" s="40">
        <v>0</v>
      </c>
      <c r="F21" s="40">
        <v>0</v>
      </c>
      <c r="G21" s="40">
        <v>0</v>
      </c>
      <c r="H21" s="40">
        <v>0</v>
      </c>
      <c r="I21" s="40">
        <v>0</v>
      </c>
      <c r="J21" s="40">
        <v>0</v>
      </c>
      <c r="K21" s="40">
        <v>0</v>
      </c>
      <c r="L21" s="40">
        <v>0</v>
      </c>
      <c r="M21" s="40">
        <v>0</v>
      </c>
      <c r="N21" s="40">
        <f>SUM('Buget personal'!$B21:$M21)</f>
        <v>0</v>
      </c>
    </row>
    <row r="22" spans="1:71" x14ac:dyDescent="0.3">
      <c r="A22" s="48" t="s">
        <v>29</v>
      </c>
      <c r="B22" s="40">
        <v>0</v>
      </c>
      <c r="C22" s="40">
        <v>0</v>
      </c>
      <c r="D22" s="40">
        <v>0</v>
      </c>
      <c r="E22" s="40">
        <v>0</v>
      </c>
      <c r="F22" s="40">
        <v>0</v>
      </c>
      <c r="G22" s="40">
        <v>0</v>
      </c>
      <c r="H22" s="40">
        <v>0</v>
      </c>
      <c r="I22" s="40">
        <v>0</v>
      </c>
      <c r="J22" s="40">
        <v>0</v>
      </c>
      <c r="K22" s="40">
        <v>0</v>
      </c>
      <c r="L22" s="40">
        <v>0</v>
      </c>
      <c r="M22" s="40">
        <v>0</v>
      </c>
      <c r="N22" s="40">
        <f>SUM('Buget personal'!$B22:$M22)</f>
        <v>0</v>
      </c>
    </row>
    <row r="23" spans="1:71" x14ac:dyDescent="0.3">
      <c r="A23" s="48" t="s">
        <v>30</v>
      </c>
      <c r="B23" s="40">
        <v>0</v>
      </c>
      <c r="C23" s="40">
        <v>0</v>
      </c>
      <c r="D23" s="40">
        <v>0</v>
      </c>
      <c r="E23" s="40">
        <v>0</v>
      </c>
      <c r="F23" s="40">
        <v>0</v>
      </c>
      <c r="G23" s="40">
        <v>0</v>
      </c>
      <c r="H23" s="40">
        <v>0</v>
      </c>
      <c r="I23" s="40">
        <v>0</v>
      </c>
      <c r="J23" s="40">
        <v>0</v>
      </c>
      <c r="K23" s="40">
        <v>0</v>
      </c>
      <c r="L23" s="40">
        <v>0</v>
      </c>
      <c r="M23" s="40">
        <v>0</v>
      </c>
      <c r="N23" s="40">
        <f>SUM('Buget personal'!$B23:$M23)</f>
        <v>0</v>
      </c>
    </row>
    <row r="24" spans="1:71" x14ac:dyDescent="0.3">
      <c r="A24" s="48" t="s">
        <v>31</v>
      </c>
      <c r="B24" s="40">
        <v>0</v>
      </c>
      <c r="C24" s="40">
        <v>0</v>
      </c>
      <c r="D24" s="40">
        <v>0</v>
      </c>
      <c r="E24" s="40">
        <v>0</v>
      </c>
      <c r="F24" s="40">
        <v>0</v>
      </c>
      <c r="G24" s="40">
        <v>0</v>
      </c>
      <c r="H24" s="40">
        <v>0</v>
      </c>
      <c r="I24" s="40">
        <v>0</v>
      </c>
      <c r="J24" s="40">
        <v>0</v>
      </c>
      <c r="K24" s="40">
        <v>0</v>
      </c>
      <c r="L24" s="40">
        <v>0</v>
      </c>
      <c r="M24" s="40">
        <v>0</v>
      </c>
      <c r="N24" s="40">
        <f>SUM('Buget personal'!$B24:$M24)</f>
        <v>0</v>
      </c>
    </row>
    <row r="25" spans="1:71" x14ac:dyDescent="0.3">
      <c r="A25" s="48" t="s">
        <v>32</v>
      </c>
      <c r="B25" s="40">
        <v>0</v>
      </c>
      <c r="C25" s="40">
        <v>0</v>
      </c>
      <c r="D25" s="40">
        <v>0</v>
      </c>
      <c r="E25" s="40">
        <v>0</v>
      </c>
      <c r="F25" s="40">
        <v>0</v>
      </c>
      <c r="G25" s="40">
        <v>0</v>
      </c>
      <c r="H25" s="40">
        <v>0</v>
      </c>
      <c r="I25" s="40">
        <v>0</v>
      </c>
      <c r="J25" s="40">
        <v>0</v>
      </c>
      <c r="K25" s="40">
        <v>0</v>
      </c>
      <c r="L25" s="40">
        <v>0</v>
      </c>
      <c r="M25" s="40">
        <v>0</v>
      </c>
      <c r="N25" s="40">
        <f>SUM('Buget personal'!$B25:$M25)</f>
        <v>0</v>
      </c>
    </row>
    <row r="26" spans="1:71" ht="19" thickBot="1" x14ac:dyDescent="0.35">
      <c r="A26" s="48" t="s">
        <v>33</v>
      </c>
      <c r="B26" s="40">
        <v>0</v>
      </c>
      <c r="C26" s="40">
        <v>0</v>
      </c>
      <c r="D26" s="40">
        <v>0</v>
      </c>
      <c r="E26" s="40">
        <v>0</v>
      </c>
      <c r="F26" s="40">
        <v>0</v>
      </c>
      <c r="G26" s="40">
        <v>0</v>
      </c>
      <c r="H26" s="40">
        <v>0</v>
      </c>
      <c r="I26" s="40">
        <v>0</v>
      </c>
      <c r="J26" s="40">
        <v>0</v>
      </c>
      <c r="K26" s="40">
        <v>0</v>
      </c>
      <c r="L26" s="40">
        <v>0</v>
      </c>
      <c r="M26" s="40">
        <v>0</v>
      </c>
      <c r="N26" s="40">
        <f>SUM('Buget personal'!$B26:$M26)</f>
        <v>0</v>
      </c>
    </row>
    <row r="27" spans="1:71" s="7" customFormat="1" ht="20.399999999999999" customHeight="1" x14ac:dyDescent="0.45">
      <c r="A27" s="35" t="s">
        <v>81</v>
      </c>
      <c r="B27" s="41">
        <f>SUBTOTAL(109,'Buget personal'!$B$17:$B$26)</f>
        <v>0</v>
      </c>
      <c r="C27" s="41">
        <f>SUBTOTAL(109,'Buget personal'!$C$17:$C$26)</f>
        <v>0</v>
      </c>
      <c r="D27" s="41">
        <f>SUBTOTAL(109,'Buget personal'!$D$17:$D$26)</f>
        <v>0</v>
      </c>
      <c r="E27" s="41">
        <f>SUBTOTAL(109,'Buget personal'!$E$17:$E$26)</f>
        <v>0</v>
      </c>
      <c r="F27" s="41">
        <f>SUBTOTAL(109,'Buget personal'!$F$17:$F$26)</f>
        <v>0</v>
      </c>
      <c r="G27" s="41">
        <f>SUBTOTAL(109,'Buget personal'!$G$17:$G$26)</f>
        <v>0</v>
      </c>
      <c r="H27" s="41">
        <f>SUBTOTAL(109,'Buget personal'!$H$17:$H$26)</f>
        <v>0</v>
      </c>
      <c r="I27" s="41">
        <f>SUBTOTAL(109,'Buget personal'!$I$17:$I$26)</f>
        <v>0</v>
      </c>
      <c r="J27" s="41">
        <f>SUBTOTAL(109,'Buget personal'!$J$17:$J$26)</f>
        <v>0</v>
      </c>
      <c r="K27" s="41">
        <f>SUBTOTAL(109,'Buget personal'!$K$17:$K$26)</f>
        <v>0</v>
      </c>
      <c r="L27" s="41">
        <f>SUBTOTAL(109,'Buget personal'!$L$17:$L$26)</f>
        <v>0</v>
      </c>
      <c r="M27" s="41">
        <f>SUBTOTAL(109,'Buget personal'!$M$17:$M$26)</f>
        <v>0</v>
      </c>
      <c r="N27" s="41">
        <f>SUBTOTAL(109,'Buget personal'!$N$17:$N$26)</f>
        <v>0</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row>
    <row r="28" spans="1:71" ht="21.5" thickBot="1" x14ac:dyDescent="0.35">
      <c r="A28" s="20" t="s">
        <v>34</v>
      </c>
      <c r="B28" s="44" t="s">
        <v>0</v>
      </c>
      <c r="C28" s="44" t="s">
        <v>1</v>
      </c>
      <c r="D28" s="44" t="s">
        <v>2</v>
      </c>
      <c r="E28" s="44" t="s">
        <v>3</v>
      </c>
      <c r="F28" s="44" t="s">
        <v>4</v>
      </c>
      <c r="G28" s="44" t="s">
        <v>5</v>
      </c>
      <c r="H28" s="44" t="s">
        <v>6</v>
      </c>
      <c r="I28" s="44" t="s">
        <v>7</v>
      </c>
      <c r="J28" s="44" t="s">
        <v>8</v>
      </c>
      <c r="K28" s="44" t="s">
        <v>9</v>
      </c>
      <c r="L28" s="44" t="s">
        <v>10</v>
      </c>
      <c r="M28" s="44" t="s">
        <v>11</v>
      </c>
      <c r="N28" s="45" t="s">
        <v>12</v>
      </c>
    </row>
    <row r="29" spans="1:71" x14ac:dyDescent="0.3">
      <c r="A29" s="49" t="s">
        <v>35</v>
      </c>
      <c r="B29" s="40">
        <v>0</v>
      </c>
      <c r="C29" s="40">
        <v>0</v>
      </c>
      <c r="D29" s="40">
        <v>0</v>
      </c>
      <c r="E29" s="40">
        <v>0</v>
      </c>
      <c r="F29" s="40">
        <v>0</v>
      </c>
      <c r="G29" s="40">
        <v>0</v>
      </c>
      <c r="H29" s="40">
        <v>0</v>
      </c>
      <c r="I29" s="40">
        <v>0</v>
      </c>
      <c r="J29" s="40">
        <v>0</v>
      </c>
      <c r="K29" s="40">
        <v>0</v>
      </c>
      <c r="L29" s="40">
        <v>0</v>
      </c>
      <c r="M29" s="40">
        <v>0</v>
      </c>
      <c r="N29" s="40">
        <f>SUM('Buget personal'!$B29:$M29)</f>
        <v>0</v>
      </c>
    </row>
    <row r="30" spans="1:71" x14ac:dyDescent="0.3">
      <c r="A30" s="50" t="s">
        <v>36</v>
      </c>
      <c r="B30" s="40">
        <v>0</v>
      </c>
      <c r="C30" s="40">
        <v>0</v>
      </c>
      <c r="D30" s="40">
        <v>0</v>
      </c>
      <c r="E30" s="40">
        <v>0</v>
      </c>
      <c r="F30" s="40">
        <v>0</v>
      </c>
      <c r="G30" s="40">
        <v>0</v>
      </c>
      <c r="H30" s="40">
        <v>0</v>
      </c>
      <c r="I30" s="40">
        <v>0</v>
      </c>
      <c r="J30" s="40">
        <v>0</v>
      </c>
      <c r="K30" s="40">
        <v>0</v>
      </c>
      <c r="L30" s="40">
        <v>0</v>
      </c>
      <c r="M30" s="40">
        <v>0</v>
      </c>
      <c r="N30" s="40">
        <f>SUM('Buget personal'!$B30:$M30)</f>
        <v>0</v>
      </c>
    </row>
    <row r="31" spans="1:71" x14ac:dyDescent="0.3">
      <c r="A31" s="50" t="s">
        <v>37</v>
      </c>
      <c r="B31" s="40">
        <v>0</v>
      </c>
      <c r="C31" s="40">
        <v>0</v>
      </c>
      <c r="D31" s="40">
        <v>0</v>
      </c>
      <c r="E31" s="40">
        <v>0</v>
      </c>
      <c r="F31" s="40">
        <v>0</v>
      </c>
      <c r="G31" s="40">
        <v>0</v>
      </c>
      <c r="H31" s="40">
        <v>0</v>
      </c>
      <c r="I31" s="40">
        <v>0</v>
      </c>
      <c r="J31" s="40">
        <v>0</v>
      </c>
      <c r="K31" s="40">
        <v>0</v>
      </c>
      <c r="L31" s="40">
        <v>0</v>
      </c>
      <c r="M31" s="40">
        <v>0</v>
      </c>
      <c r="N31" s="40">
        <f>SUM('Buget personal'!$B31:$M31)</f>
        <v>0</v>
      </c>
    </row>
    <row r="32" spans="1:71" x14ac:dyDescent="0.3">
      <c r="A32" s="50" t="s">
        <v>38</v>
      </c>
      <c r="B32" s="40">
        <v>0</v>
      </c>
      <c r="C32" s="40">
        <v>0</v>
      </c>
      <c r="D32" s="40">
        <v>0</v>
      </c>
      <c r="E32" s="40">
        <v>0</v>
      </c>
      <c r="F32" s="40">
        <v>0</v>
      </c>
      <c r="G32" s="40">
        <v>0</v>
      </c>
      <c r="H32" s="40">
        <v>0</v>
      </c>
      <c r="I32" s="40">
        <v>0</v>
      </c>
      <c r="J32" s="40">
        <v>0</v>
      </c>
      <c r="K32" s="40">
        <v>0</v>
      </c>
      <c r="L32" s="40">
        <v>0</v>
      </c>
      <c r="M32" s="40">
        <v>0</v>
      </c>
      <c r="N32" s="40">
        <f>SUM('Buget personal'!$B32:$M32)</f>
        <v>0</v>
      </c>
    </row>
    <row r="33" spans="1:1022 1035:2044 2057:3066 3079:4088 4101:5110 5123:6132 6145:7168 7181:8190 8203:9212 9225:10234 10247:11256 11269:12278 12291:13300 13313:14336 14349:15358 15371:16380" x14ac:dyDescent="0.3">
      <c r="A33" s="50" t="s">
        <v>39</v>
      </c>
      <c r="B33" s="40">
        <v>0</v>
      </c>
      <c r="C33" s="40">
        <v>0</v>
      </c>
      <c r="D33" s="40">
        <v>0</v>
      </c>
      <c r="E33" s="40">
        <v>0</v>
      </c>
      <c r="F33" s="40">
        <v>0</v>
      </c>
      <c r="G33" s="40">
        <v>0</v>
      </c>
      <c r="H33" s="40">
        <v>0</v>
      </c>
      <c r="I33" s="40">
        <v>0</v>
      </c>
      <c r="J33" s="40">
        <v>0</v>
      </c>
      <c r="K33" s="40">
        <v>0</v>
      </c>
      <c r="L33" s="40">
        <v>0</v>
      </c>
      <c r="M33" s="40">
        <v>0</v>
      </c>
      <c r="N33" s="40">
        <f>SUM('Buget personal'!$B33:$M33)</f>
        <v>0</v>
      </c>
    </row>
    <row r="34" spans="1:1022 1035:2044 2057:3066 3079:4088 4101:5110 5123:6132 6145:7168 7181:8190 8203:9212 9225:10234 10247:11256 11269:12278 12291:13300 13313:14336 14349:15358 15371:16380" x14ac:dyDescent="0.3">
      <c r="A34" s="50" t="s">
        <v>40</v>
      </c>
      <c r="B34" s="40">
        <v>0</v>
      </c>
      <c r="C34" s="40">
        <v>0</v>
      </c>
      <c r="D34" s="40">
        <v>0</v>
      </c>
      <c r="E34" s="40">
        <v>0</v>
      </c>
      <c r="F34" s="40">
        <v>0</v>
      </c>
      <c r="G34" s="40">
        <v>0</v>
      </c>
      <c r="H34" s="40">
        <v>0</v>
      </c>
      <c r="I34" s="40">
        <v>0</v>
      </c>
      <c r="J34" s="40">
        <v>0</v>
      </c>
      <c r="K34" s="40">
        <v>0</v>
      </c>
      <c r="L34" s="40">
        <v>0</v>
      </c>
      <c r="M34" s="40">
        <v>0</v>
      </c>
      <c r="N34" s="40">
        <f>SUM('Buget personal'!$B34:$M34)</f>
        <v>0</v>
      </c>
    </row>
    <row r="35" spans="1:1022 1035:2044 2057:3066 3079:4088 4101:5110 5123:6132 6145:7168 7181:8190 8203:9212 9225:10234 10247:11256 11269:12278 12291:13300 13313:14336 14349:15358 15371:16380" x14ac:dyDescent="0.3">
      <c r="A35" s="50" t="s">
        <v>41</v>
      </c>
      <c r="B35" s="40">
        <v>0</v>
      </c>
      <c r="C35" s="40">
        <v>0</v>
      </c>
      <c r="D35" s="40">
        <v>0</v>
      </c>
      <c r="E35" s="40">
        <v>0</v>
      </c>
      <c r="F35" s="40">
        <v>0</v>
      </c>
      <c r="G35" s="40">
        <v>0</v>
      </c>
      <c r="H35" s="40">
        <v>0</v>
      </c>
      <c r="I35" s="40">
        <v>0</v>
      </c>
      <c r="J35" s="40">
        <v>0</v>
      </c>
      <c r="K35" s="40">
        <v>0</v>
      </c>
      <c r="L35" s="40">
        <v>0</v>
      </c>
      <c r="M35" s="40">
        <v>0</v>
      </c>
      <c r="N35" s="40">
        <f>SUM('Buget personal'!$B35:$M35)</f>
        <v>0</v>
      </c>
    </row>
    <row r="36" spans="1:1022 1035:2044 2057:3066 3079:4088 4101:5110 5123:6132 6145:7168 7181:8190 8203:9212 9225:10234 10247:11256 11269:12278 12291:13300 13313:14336 14349:15358 15371:16380" x14ac:dyDescent="0.3">
      <c r="A36" s="50" t="s">
        <v>113</v>
      </c>
      <c r="B36" s="40">
        <v>0</v>
      </c>
      <c r="C36" s="40">
        <v>0</v>
      </c>
      <c r="D36" s="40">
        <v>0</v>
      </c>
      <c r="E36" s="40">
        <v>0</v>
      </c>
      <c r="F36" s="40">
        <v>0</v>
      </c>
      <c r="G36" s="40">
        <v>0</v>
      </c>
      <c r="H36" s="40">
        <v>0</v>
      </c>
      <c r="I36" s="40">
        <v>0</v>
      </c>
      <c r="J36" s="40">
        <v>0</v>
      </c>
      <c r="K36" s="40">
        <v>0</v>
      </c>
      <c r="L36" s="40">
        <v>0</v>
      </c>
      <c r="M36" s="40">
        <v>0</v>
      </c>
      <c r="N36" s="40">
        <f>SUM('Buget personal'!$B36:$M36)</f>
        <v>0</v>
      </c>
    </row>
    <row r="37" spans="1:1022 1035:2044 2057:3066 3079:4088 4101:5110 5123:6132 6145:7168 7181:8190 8203:9212 9225:10234 10247:11256 11269:12278 12291:13300 13313:14336 14349:15358 15371:16380" x14ac:dyDescent="0.3">
      <c r="A37" s="50" t="s">
        <v>42</v>
      </c>
      <c r="B37" s="40">
        <v>0</v>
      </c>
      <c r="C37" s="40">
        <v>0</v>
      </c>
      <c r="D37" s="40">
        <v>0</v>
      </c>
      <c r="E37" s="40">
        <v>0</v>
      </c>
      <c r="F37" s="40">
        <v>0</v>
      </c>
      <c r="G37" s="40">
        <v>0</v>
      </c>
      <c r="H37" s="40">
        <v>0</v>
      </c>
      <c r="I37" s="40">
        <v>0</v>
      </c>
      <c r="J37" s="40">
        <v>0</v>
      </c>
      <c r="K37" s="40">
        <v>0</v>
      </c>
      <c r="L37" s="40">
        <v>0</v>
      </c>
      <c r="M37" s="40">
        <v>0</v>
      </c>
      <c r="N37" s="40">
        <f>SUM('Buget personal'!$B37:$M37)</f>
        <v>0</v>
      </c>
    </row>
    <row r="38" spans="1:1022 1035:2044 2057:3066 3079:4088 4101:5110 5123:6132 6145:7168 7181:8190 8203:9212 9225:10234 10247:11256 11269:12278 12291:13300 13313:14336 14349:15358 15371:16380" ht="19" thickBot="1" x14ac:dyDescent="0.35">
      <c r="A38" s="50" t="s">
        <v>33</v>
      </c>
      <c r="B38" s="40">
        <v>0</v>
      </c>
      <c r="C38" s="40">
        <v>0</v>
      </c>
      <c r="D38" s="40">
        <v>0</v>
      </c>
      <c r="E38" s="40">
        <v>0</v>
      </c>
      <c r="F38" s="40">
        <v>0</v>
      </c>
      <c r="G38" s="40">
        <v>0</v>
      </c>
      <c r="H38" s="40">
        <v>0</v>
      </c>
      <c r="I38" s="40">
        <v>0</v>
      </c>
      <c r="J38" s="40">
        <v>0</v>
      </c>
      <c r="K38" s="40">
        <v>0</v>
      </c>
      <c r="L38" s="40">
        <v>0</v>
      </c>
      <c r="M38" s="40">
        <v>0</v>
      </c>
      <c r="N38" s="40">
        <f>SUM('Buget personal'!$B38:$M38)</f>
        <v>0</v>
      </c>
    </row>
    <row r="39" spans="1:1022 1035:2044 2057:3066 3079:4088 4101:5110 5123:6132 6145:7168 7181:8190 8203:9212 9225:10234 10247:11256 11269:12278 12291:13300 13313:14336 14349:15358 15371:16380" s="7" customFormat="1" ht="20.399999999999999" customHeight="1" x14ac:dyDescent="0.45">
      <c r="A39" s="35" t="s">
        <v>82</v>
      </c>
      <c r="B39" s="41">
        <f>SUBTOTAL(109,'Buget personal'!$B$29:$B$38)</f>
        <v>0</v>
      </c>
      <c r="C39" s="41">
        <f>SUBTOTAL(109,'Buget personal'!$C$29:$C$38)</f>
        <v>0</v>
      </c>
      <c r="D39" s="41">
        <f>SUBTOTAL(109,'Buget personal'!$D$29:$D$38)</f>
        <v>0</v>
      </c>
      <c r="E39" s="41">
        <f>SUBTOTAL(109,'Buget personal'!$E$29:$E$38)</f>
        <v>0</v>
      </c>
      <c r="F39" s="41">
        <f>SUBTOTAL(109,'Buget personal'!$F$29:$F$38)</f>
        <v>0</v>
      </c>
      <c r="G39" s="41">
        <f>SUBTOTAL(109,'Buget personal'!$G$29:$G$38)</f>
        <v>0</v>
      </c>
      <c r="H39" s="41">
        <f>SUBTOTAL(109,'Buget personal'!$H$29:$H$38)</f>
        <v>0</v>
      </c>
      <c r="I39" s="41">
        <f>SUBTOTAL(109,'Buget personal'!$I$29:$I$38)</f>
        <v>0</v>
      </c>
      <c r="J39" s="41">
        <f>SUBTOTAL(109,'Buget personal'!$J$29:$J$38)</f>
        <v>0</v>
      </c>
      <c r="K39" s="41">
        <f>SUBTOTAL(109,'Buget personal'!$K$29:$K$38)</f>
        <v>0</v>
      </c>
      <c r="L39" s="41">
        <f>SUBTOTAL(109,'Buget personal'!$L$29:$L$38)</f>
        <v>0</v>
      </c>
      <c r="M39" s="41">
        <f>SUBTOTAL(109,'Buget personal'!$M$29:$M$38)</f>
        <v>0</v>
      </c>
      <c r="N39" s="62">
        <f>SUBTOTAL(109,'Buget personal'!$N$29:$N$38)</f>
        <v>0</v>
      </c>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row>
    <row r="40" spans="1:1022 1035:2044 2057:3066 3079:4088 4101:5110 5123:6132 6145:7168 7181:8190 8203:9212 9225:10234 10247:11256 11269:12278 12291:13300 13313:14336 14349:15358 15371:16380" s="21" customFormat="1" ht="21.5" thickBot="1" x14ac:dyDescent="0.35">
      <c r="A40" s="20" t="s">
        <v>20</v>
      </c>
      <c r="B40" s="44" t="s">
        <v>0</v>
      </c>
      <c r="C40" s="44" t="s">
        <v>1</v>
      </c>
      <c r="D40" s="44" t="s">
        <v>2</v>
      </c>
      <c r="E40" s="44" t="s">
        <v>3</v>
      </c>
      <c r="F40" s="44" t="s">
        <v>4</v>
      </c>
      <c r="G40" s="44" t="s">
        <v>5</v>
      </c>
      <c r="H40" s="44" t="s">
        <v>6</v>
      </c>
      <c r="I40" s="44" t="s">
        <v>7</v>
      </c>
      <c r="J40" s="44" t="s">
        <v>8</v>
      </c>
      <c r="K40" s="44" t="s">
        <v>9</v>
      </c>
      <c r="L40" s="44" t="s">
        <v>10</v>
      </c>
      <c r="M40" s="44" t="s">
        <v>11</v>
      </c>
      <c r="N40" s="45" t="s">
        <v>12</v>
      </c>
      <c r="O40" s="32"/>
      <c r="P40" s="32"/>
      <c r="Q40" s="32"/>
      <c r="R40" s="32"/>
      <c r="S40" s="32"/>
      <c r="T40" s="32"/>
      <c r="U40" s="32"/>
      <c r="V40" s="32"/>
      <c r="W40" s="32"/>
      <c r="X40" s="32"/>
      <c r="Y40" s="32"/>
      <c r="Z40" s="32"/>
      <c r="AA40" s="33"/>
      <c r="AB40" s="31"/>
      <c r="AC40" s="32"/>
      <c r="AD40" s="32"/>
      <c r="AE40" s="32"/>
      <c r="AF40" s="32"/>
      <c r="AG40" s="32"/>
      <c r="AH40" s="32"/>
      <c r="AI40" s="32"/>
      <c r="AJ40" s="32"/>
      <c r="AK40" s="32"/>
      <c r="AL40" s="32"/>
      <c r="AM40" s="32"/>
      <c r="AN40" s="32"/>
      <c r="AO40" s="33"/>
      <c r="AP40" s="31"/>
      <c r="AQ40" s="32"/>
      <c r="AR40" s="32"/>
      <c r="AS40" s="32"/>
      <c r="AT40" s="32"/>
      <c r="AU40" s="32"/>
      <c r="AV40" s="32"/>
      <c r="AW40" s="32"/>
      <c r="AX40" s="32"/>
      <c r="AY40" s="32"/>
      <c r="AZ40" s="32"/>
      <c r="BA40" s="32"/>
      <c r="BB40" s="32"/>
      <c r="BC40" s="33"/>
      <c r="BD40" s="31"/>
      <c r="BE40" s="32"/>
      <c r="BF40" s="32"/>
      <c r="BG40" s="32"/>
      <c r="BH40" s="32"/>
      <c r="BI40" s="32"/>
      <c r="BJ40" s="32"/>
      <c r="BK40" s="32"/>
      <c r="BL40" s="32"/>
      <c r="BM40" s="32"/>
      <c r="BN40" s="32"/>
      <c r="BO40" s="32"/>
      <c r="BP40" s="32"/>
      <c r="BQ40" s="33"/>
      <c r="BR40" s="31"/>
      <c r="BS40" s="32"/>
      <c r="CE40" s="22"/>
      <c r="CF40" s="20"/>
      <c r="CS40" s="22"/>
      <c r="CT40" s="20"/>
      <c r="DG40" s="22"/>
      <c r="DH40" s="20"/>
      <c r="DU40" s="22"/>
      <c r="DV40" s="20"/>
      <c r="EI40" s="22"/>
      <c r="EJ40" s="20"/>
      <c r="EW40" s="22"/>
      <c r="EX40" s="20"/>
      <c r="FK40" s="22"/>
      <c r="FL40" s="20"/>
      <c r="FY40" s="22"/>
      <c r="FZ40" s="20"/>
      <c r="GM40" s="22"/>
      <c r="GN40" s="20"/>
      <c r="HA40" s="22"/>
      <c r="HB40" s="20"/>
      <c r="HO40" s="22"/>
      <c r="HP40" s="20"/>
      <c r="IC40" s="22"/>
      <c r="ID40" s="20"/>
      <c r="IQ40" s="22"/>
      <c r="IR40" s="20"/>
      <c r="JE40" s="22"/>
      <c r="JF40" s="20"/>
      <c r="JS40" s="22"/>
      <c r="JT40" s="20"/>
      <c r="KG40" s="22"/>
      <c r="KH40" s="20"/>
      <c r="KU40" s="22"/>
      <c r="KV40" s="20"/>
      <c r="LI40" s="22"/>
      <c r="LJ40" s="20"/>
      <c r="LW40" s="22"/>
      <c r="LX40" s="20"/>
      <c r="MK40" s="22"/>
      <c r="ML40" s="20"/>
      <c r="MY40" s="22"/>
      <c r="MZ40" s="20"/>
      <c r="NM40" s="22"/>
      <c r="NN40" s="20"/>
      <c r="OA40" s="22"/>
      <c r="OB40" s="20"/>
      <c r="OO40" s="22"/>
      <c r="OP40" s="20"/>
      <c r="PC40" s="22"/>
      <c r="PD40" s="20"/>
      <c r="PQ40" s="22"/>
      <c r="PR40" s="20"/>
      <c r="QE40" s="22"/>
      <c r="QF40" s="20"/>
      <c r="QS40" s="22"/>
      <c r="QT40" s="20"/>
      <c r="RG40" s="22"/>
      <c r="RH40" s="20"/>
      <c r="RU40" s="22"/>
      <c r="RV40" s="20"/>
      <c r="SI40" s="22"/>
      <c r="SJ40" s="20"/>
      <c r="SW40" s="22"/>
      <c r="SX40" s="20"/>
      <c r="TK40" s="22"/>
      <c r="TL40" s="20"/>
      <c r="TY40" s="22"/>
      <c r="TZ40" s="20"/>
      <c r="UM40" s="22"/>
      <c r="UN40" s="20"/>
      <c r="VA40" s="22"/>
      <c r="VB40" s="20"/>
      <c r="VO40" s="22"/>
      <c r="VP40" s="20"/>
      <c r="WC40" s="22"/>
      <c r="WD40" s="20"/>
      <c r="WQ40" s="22"/>
      <c r="WR40" s="20"/>
      <c r="XE40" s="22"/>
      <c r="XF40" s="20"/>
      <c r="XS40" s="22"/>
      <c r="XT40" s="20"/>
      <c r="YG40" s="22"/>
      <c r="YH40" s="20"/>
      <c r="YU40" s="22"/>
      <c r="YV40" s="20"/>
      <c r="ZI40" s="22"/>
      <c r="ZJ40" s="20"/>
      <c r="ZW40" s="22"/>
      <c r="ZX40" s="20"/>
      <c r="AAK40" s="22"/>
      <c r="AAL40" s="20"/>
      <c r="AAY40" s="22"/>
      <c r="AAZ40" s="20"/>
      <c r="ABM40" s="22"/>
      <c r="ABN40" s="20"/>
      <c r="ACA40" s="22"/>
      <c r="ACB40" s="20"/>
      <c r="ACO40" s="22"/>
      <c r="ACP40" s="20"/>
      <c r="ADC40" s="22"/>
      <c r="ADD40" s="20"/>
      <c r="ADQ40" s="22"/>
      <c r="ADR40" s="20"/>
      <c r="AEE40" s="22"/>
      <c r="AEF40" s="20"/>
      <c r="AES40" s="22"/>
      <c r="AET40" s="20"/>
      <c r="AFG40" s="22"/>
      <c r="AFH40" s="20"/>
      <c r="AFU40" s="22"/>
      <c r="AFV40" s="20"/>
      <c r="AGI40" s="22"/>
      <c r="AGJ40" s="20"/>
      <c r="AGW40" s="22"/>
      <c r="AGX40" s="20"/>
      <c r="AHK40" s="22"/>
      <c r="AHL40" s="20"/>
      <c r="AHY40" s="22"/>
      <c r="AHZ40" s="20"/>
      <c r="AIM40" s="22"/>
      <c r="AIN40" s="20"/>
      <c r="AJA40" s="22"/>
      <c r="AJB40" s="20"/>
      <c r="AJO40" s="22"/>
      <c r="AJP40" s="20"/>
      <c r="AKC40" s="22"/>
      <c r="AKD40" s="20"/>
      <c r="AKQ40" s="22"/>
      <c r="AKR40" s="20"/>
      <c r="ALE40" s="22"/>
      <c r="ALF40" s="20"/>
      <c r="ALS40" s="22"/>
      <c r="ALT40" s="20"/>
      <c r="AMG40" s="22"/>
      <c r="AMH40" s="20"/>
      <c r="AMU40" s="22"/>
      <c r="AMV40" s="20"/>
      <c r="ANI40" s="22"/>
      <c r="ANJ40" s="20"/>
      <c r="ANW40" s="22"/>
      <c r="ANX40" s="20"/>
      <c r="AOK40" s="22"/>
      <c r="AOL40" s="20"/>
      <c r="AOY40" s="22"/>
      <c r="AOZ40" s="20"/>
      <c r="APM40" s="22"/>
      <c r="APN40" s="20"/>
      <c r="AQA40" s="22"/>
      <c r="AQB40" s="20"/>
      <c r="AQO40" s="22"/>
      <c r="AQP40" s="20"/>
      <c r="ARC40" s="22"/>
      <c r="ARD40" s="20"/>
      <c r="ARQ40" s="22"/>
      <c r="ARR40" s="20"/>
      <c r="ASE40" s="22"/>
      <c r="ASF40" s="20"/>
      <c r="ASS40" s="22"/>
      <c r="AST40" s="20"/>
      <c r="ATG40" s="22"/>
      <c r="ATH40" s="20"/>
      <c r="ATU40" s="22"/>
      <c r="ATV40" s="20"/>
      <c r="AUI40" s="22"/>
      <c r="AUJ40" s="20"/>
      <c r="AUW40" s="22"/>
      <c r="AUX40" s="20"/>
      <c r="AVK40" s="22"/>
      <c r="AVL40" s="20"/>
      <c r="AVY40" s="22"/>
      <c r="AVZ40" s="20"/>
      <c r="AWM40" s="22"/>
      <c r="AWN40" s="20"/>
      <c r="AXA40" s="22"/>
      <c r="AXB40" s="20"/>
      <c r="AXO40" s="22"/>
      <c r="AXP40" s="20"/>
      <c r="AYC40" s="22"/>
      <c r="AYD40" s="20"/>
      <c r="AYQ40" s="22"/>
      <c r="AYR40" s="20"/>
      <c r="AZE40" s="22"/>
      <c r="AZF40" s="20"/>
      <c r="AZS40" s="22"/>
      <c r="AZT40" s="20"/>
      <c r="BAG40" s="22"/>
      <c r="BAH40" s="20"/>
      <c r="BAU40" s="22"/>
      <c r="BAV40" s="20"/>
      <c r="BBI40" s="22"/>
      <c r="BBJ40" s="20"/>
      <c r="BBW40" s="22"/>
      <c r="BBX40" s="20"/>
      <c r="BCK40" s="22"/>
      <c r="BCL40" s="20"/>
      <c r="BCY40" s="22"/>
      <c r="BCZ40" s="20"/>
      <c r="BDM40" s="22"/>
      <c r="BDN40" s="20"/>
      <c r="BEA40" s="22"/>
      <c r="BEB40" s="20"/>
      <c r="BEO40" s="22"/>
      <c r="BEP40" s="20"/>
      <c r="BFC40" s="22"/>
      <c r="BFD40" s="20"/>
      <c r="BFQ40" s="22"/>
      <c r="BFR40" s="20"/>
      <c r="BGE40" s="22"/>
      <c r="BGF40" s="20"/>
      <c r="BGS40" s="22"/>
      <c r="BGT40" s="20"/>
      <c r="BHG40" s="22"/>
      <c r="BHH40" s="20"/>
      <c r="BHU40" s="22"/>
      <c r="BHV40" s="20"/>
      <c r="BII40" s="22"/>
      <c r="BIJ40" s="20"/>
      <c r="BIW40" s="22"/>
      <c r="BIX40" s="20"/>
      <c r="BJK40" s="22"/>
      <c r="BJL40" s="20"/>
      <c r="BJY40" s="22"/>
      <c r="BJZ40" s="20"/>
      <c r="BKM40" s="22"/>
      <c r="BKN40" s="20"/>
      <c r="BLA40" s="22"/>
      <c r="BLB40" s="20"/>
      <c r="BLO40" s="22"/>
      <c r="BLP40" s="20"/>
      <c r="BMC40" s="22"/>
      <c r="BMD40" s="20"/>
      <c r="BMQ40" s="22"/>
      <c r="BMR40" s="20"/>
      <c r="BNE40" s="22"/>
      <c r="BNF40" s="20"/>
      <c r="BNS40" s="22"/>
      <c r="BNT40" s="20"/>
      <c r="BOG40" s="22"/>
      <c r="BOH40" s="20"/>
      <c r="BOU40" s="22"/>
      <c r="BOV40" s="20"/>
      <c r="BPI40" s="22"/>
      <c r="BPJ40" s="20"/>
      <c r="BPW40" s="22"/>
      <c r="BPX40" s="20"/>
      <c r="BQK40" s="22"/>
      <c r="BQL40" s="20"/>
      <c r="BQY40" s="22"/>
      <c r="BQZ40" s="20"/>
      <c r="BRM40" s="22"/>
      <c r="BRN40" s="20"/>
      <c r="BSA40" s="22"/>
      <c r="BSB40" s="20"/>
      <c r="BSO40" s="22"/>
      <c r="BSP40" s="20"/>
      <c r="BTC40" s="22"/>
      <c r="BTD40" s="20"/>
      <c r="BTQ40" s="22"/>
      <c r="BTR40" s="20"/>
      <c r="BUE40" s="22"/>
      <c r="BUF40" s="20"/>
      <c r="BUS40" s="22"/>
      <c r="BUT40" s="20"/>
      <c r="BVG40" s="22"/>
      <c r="BVH40" s="20"/>
      <c r="BVU40" s="22"/>
      <c r="BVV40" s="20"/>
      <c r="BWI40" s="22"/>
      <c r="BWJ40" s="20"/>
      <c r="BWW40" s="22"/>
      <c r="BWX40" s="20"/>
      <c r="BXK40" s="22"/>
      <c r="BXL40" s="20"/>
      <c r="BXY40" s="22"/>
      <c r="BXZ40" s="20"/>
      <c r="BYM40" s="22"/>
      <c r="BYN40" s="20"/>
      <c r="BZA40" s="22"/>
      <c r="BZB40" s="20"/>
      <c r="BZO40" s="22"/>
      <c r="BZP40" s="20"/>
      <c r="CAC40" s="22"/>
      <c r="CAD40" s="20"/>
      <c r="CAQ40" s="22"/>
      <c r="CAR40" s="20"/>
      <c r="CBE40" s="22"/>
      <c r="CBF40" s="20"/>
      <c r="CBS40" s="22"/>
      <c r="CBT40" s="20"/>
      <c r="CCG40" s="22"/>
      <c r="CCH40" s="20"/>
      <c r="CCU40" s="22"/>
      <c r="CCV40" s="20"/>
      <c r="CDI40" s="22"/>
      <c r="CDJ40" s="20"/>
      <c r="CDW40" s="22"/>
      <c r="CDX40" s="20"/>
      <c r="CEK40" s="22"/>
      <c r="CEL40" s="20"/>
      <c r="CEY40" s="22"/>
      <c r="CEZ40" s="20"/>
      <c r="CFM40" s="22"/>
      <c r="CFN40" s="20"/>
      <c r="CGA40" s="22"/>
      <c r="CGB40" s="20"/>
      <c r="CGO40" s="22"/>
      <c r="CGP40" s="20"/>
      <c r="CHC40" s="22"/>
      <c r="CHD40" s="20"/>
      <c r="CHQ40" s="22"/>
      <c r="CHR40" s="20"/>
      <c r="CIE40" s="22"/>
      <c r="CIF40" s="20"/>
      <c r="CIS40" s="22"/>
      <c r="CIT40" s="20"/>
      <c r="CJG40" s="22"/>
      <c r="CJH40" s="20"/>
      <c r="CJU40" s="22"/>
      <c r="CJV40" s="20"/>
      <c r="CKI40" s="22"/>
      <c r="CKJ40" s="20"/>
      <c r="CKW40" s="22"/>
      <c r="CKX40" s="20"/>
      <c r="CLK40" s="22"/>
      <c r="CLL40" s="20"/>
      <c r="CLY40" s="22"/>
      <c r="CLZ40" s="20"/>
      <c r="CMM40" s="22"/>
      <c r="CMN40" s="20"/>
      <c r="CNA40" s="22"/>
      <c r="CNB40" s="20"/>
      <c r="CNO40" s="22"/>
      <c r="CNP40" s="20"/>
      <c r="COC40" s="22"/>
      <c r="COD40" s="20"/>
      <c r="COQ40" s="22"/>
      <c r="COR40" s="20"/>
      <c r="CPE40" s="22"/>
      <c r="CPF40" s="20"/>
      <c r="CPS40" s="22"/>
      <c r="CPT40" s="20"/>
      <c r="CQG40" s="22"/>
      <c r="CQH40" s="20"/>
      <c r="CQU40" s="22"/>
      <c r="CQV40" s="20"/>
      <c r="CRI40" s="22"/>
      <c r="CRJ40" s="20"/>
      <c r="CRW40" s="22"/>
      <c r="CRX40" s="20"/>
      <c r="CSK40" s="22"/>
      <c r="CSL40" s="20"/>
      <c r="CSY40" s="22"/>
      <c r="CSZ40" s="20"/>
      <c r="CTM40" s="22"/>
      <c r="CTN40" s="20"/>
      <c r="CUA40" s="22"/>
      <c r="CUB40" s="20"/>
      <c r="CUO40" s="22"/>
      <c r="CUP40" s="20"/>
      <c r="CVC40" s="22"/>
      <c r="CVD40" s="20"/>
      <c r="CVQ40" s="22"/>
      <c r="CVR40" s="20"/>
      <c r="CWE40" s="22"/>
      <c r="CWF40" s="20"/>
      <c r="CWS40" s="22"/>
      <c r="CWT40" s="20"/>
      <c r="CXG40" s="22"/>
      <c r="CXH40" s="20"/>
      <c r="CXU40" s="22"/>
      <c r="CXV40" s="20"/>
      <c r="CYI40" s="22"/>
      <c r="CYJ40" s="20"/>
      <c r="CYW40" s="22"/>
      <c r="CYX40" s="20"/>
      <c r="CZK40" s="22"/>
      <c r="CZL40" s="20"/>
      <c r="CZY40" s="22"/>
      <c r="CZZ40" s="20"/>
      <c r="DAM40" s="22"/>
      <c r="DAN40" s="20"/>
      <c r="DBA40" s="22"/>
      <c r="DBB40" s="20"/>
      <c r="DBO40" s="22"/>
      <c r="DBP40" s="20"/>
      <c r="DCC40" s="22"/>
      <c r="DCD40" s="20"/>
      <c r="DCQ40" s="22"/>
      <c r="DCR40" s="20"/>
      <c r="DDE40" s="22"/>
      <c r="DDF40" s="20"/>
      <c r="DDS40" s="22"/>
      <c r="DDT40" s="20"/>
      <c r="DEG40" s="22"/>
      <c r="DEH40" s="20"/>
      <c r="DEU40" s="22"/>
      <c r="DEV40" s="20"/>
      <c r="DFI40" s="22"/>
      <c r="DFJ40" s="20"/>
      <c r="DFW40" s="22"/>
      <c r="DFX40" s="20"/>
      <c r="DGK40" s="22"/>
      <c r="DGL40" s="20"/>
      <c r="DGY40" s="22"/>
      <c r="DGZ40" s="20"/>
      <c r="DHM40" s="22"/>
      <c r="DHN40" s="20"/>
      <c r="DIA40" s="22"/>
      <c r="DIB40" s="20"/>
      <c r="DIO40" s="22"/>
      <c r="DIP40" s="20"/>
      <c r="DJC40" s="22"/>
      <c r="DJD40" s="20"/>
      <c r="DJQ40" s="22"/>
      <c r="DJR40" s="20"/>
      <c r="DKE40" s="22"/>
      <c r="DKF40" s="20"/>
      <c r="DKS40" s="22"/>
      <c r="DKT40" s="20"/>
      <c r="DLG40" s="22"/>
      <c r="DLH40" s="20"/>
      <c r="DLU40" s="22"/>
      <c r="DLV40" s="20"/>
      <c r="DMI40" s="22"/>
      <c r="DMJ40" s="20"/>
      <c r="DMW40" s="22"/>
      <c r="DMX40" s="20"/>
      <c r="DNK40" s="22"/>
      <c r="DNL40" s="20"/>
      <c r="DNY40" s="22"/>
      <c r="DNZ40" s="20"/>
      <c r="DOM40" s="22"/>
      <c r="DON40" s="20"/>
      <c r="DPA40" s="22"/>
      <c r="DPB40" s="20"/>
      <c r="DPO40" s="22"/>
      <c r="DPP40" s="20"/>
      <c r="DQC40" s="22"/>
      <c r="DQD40" s="20"/>
      <c r="DQQ40" s="22"/>
      <c r="DQR40" s="20"/>
      <c r="DRE40" s="22"/>
      <c r="DRF40" s="20"/>
      <c r="DRS40" s="22"/>
      <c r="DRT40" s="20"/>
      <c r="DSG40" s="22"/>
      <c r="DSH40" s="20"/>
      <c r="DSU40" s="22"/>
      <c r="DSV40" s="20"/>
      <c r="DTI40" s="22"/>
      <c r="DTJ40" s="20"/>
      <c r="DTW40" s="22"/>
      <c r="DTX40" s="20"/>
      <c r="DUK40" s="22"/>
      <c r="DUL40" s="20"/>
      <c r="DUY40" s="22"/>
      <c r="DUZ40" s="20"/>
      <c r="DVM40" s="22"/>
      <c r="DVN40" s="20"/>
      <c r="DWA40" s="22"/>
      <c r="DWB40" s="20"/>
      <c r="DWO40" s="22"/>
      <c r="DWP40" s="20"/>
      <c r="DXC40" s="22"/>
      <c r="DXD40" s="20"/>
      <c r="DXQ40" s="22"/>
      <c r="DXR40" s="20"/>
      <c r="DYE40" s="22"/>
      <c r="DYF40" s="20"/>
      <c r="DYS40" s="22"/>
      <c r="DYT40" s="20"/>
      <c r="DZG40" s="22"/>
      <c r="DZH40" s="20"/>
      <c r="DZU40" s="22"/>
      <c r="DZV40" s="20"/>
      <c r="EAI40" s="22"/>
      <c r="EAJ40" s="20"/>
      <c r="EAW40" s="22"/>
      <c r="EAX40" s="20"/>
      <c r="EBK40" s="22"/>
      <c r="EBL40" s="20"/>
      <c r="EBY40" s="22"/>
      <c r="EBZ40" s="20"/>
      <c r="ECM40" s="22"/>
      <c r="ECN40" s="20"/>
      <c r="EDA40" s="22"/>
      <c r="EDB40" s="20"/>
      <c r="EDO40" s="22"/>
      <c r="EDP40" s="20"/>
      <c r="EEC40" s="22"/>
      <c r="EED40" s="20"/>
      <c r="EEQ40" s="22"/>
      <c r="EER40" s="20"/>
      <c r="EFE40" s="22"/>
      <c r="EFF40" s="20"/>
      <c r="EFS40" s="22"/>
      <c r="EFT40" s="20"/>
      <c r="EGG40" s="22"/>
      <c r="EGH40" s="20"/>
      <c r="EGU40" s="22"/>
      <c r="EGV40" s="20"/>
      <c r="EHI40" s="22"/>
      <c r="EHJ40" s="20"/>
      <c r="EHW40" s="22"/>
      <c r="EHX40" s="20"/>
      <c r="EIK40" s="22"/>
      <c r="EIL40" s="20"/>
      <c r="EIY40" s="22"/>
      <c r="EIZ40" s="20"/>
      <c r="EJM40" s="22"/>
      <c r="EJN40" s="20"/>
      <c r="EKA40" s="22"/>
      <c r="EKB40" s="20"/>
      <c r="EKO40" s="22"/>
      <c r="EKP40" s="20"/>
      <c r="ELC40" s="22"/>
      <c r="ELD40" s="20"/>
      <c r="ELQ40" s="22"/>
      <c r="ELR40" s="20"/>
      <c r="EME40" s="22"/>
      <c r="EMF40" s="20"/>
      <c r="EMS40" s="22"/>
      <c r="EMT40" s="20"/>
      <c r="ENG40" s="22"/>
      <c r="ENH40" s="20"/>
      <c r="ENU40" s="22"/>
      <c r="ENV40" s="20"/>
      <c r="EOI40" s="22"/>
      <c r="EOJ40" s="20"/>
      <c r="EOW40" s="22"/>
      <c r="EOX40" s="20"/>
      <c r="EPK40" s="22"/>
      <c r="EPL40" s="20"/>
      <c r="EPY40" s="22"/>
      <c r="EPZ40" s="20"/>
      <c r="EQM40" s="22"/>
      <c r="EQN40" s="20"/>
      <c r="ERA40" s="22"/>
      <c r="ERB40" s="20"/>
      <c r="ERO40" s="22"/>
      <c r="ERP40" s="20"/>
      <c r="ESC40" s="22"/>
      <c r="ESD40" s="20"/>
      <c r="ESQ40" s="22"/>
      <c r="ESR40" s="20"/>
      <c r="ETE40" s="22"/>
      <c r="ETF40" s="20"/>
      <c r="ETS40" s="22"/>
      <c r="ETT40" s="20"/>
      <c r="EUG40" s="22"/>
      <c r="EUH40" s="20"/>
      <c r="EUU40" s="22"/>
      <c r="EUV40" s="20"/>
      <c r="EVI40" s="22"/>
      <c r="EVJ40" s="20"/>
      <c r="EVW40" s="22"/>
      <c r="EVX40" s="20"/>
      <c r="EWK40" s="22"/>
      <c r="EWL40" s="20"/>
      <c r="EWY40" s="22"/>
      <c r="EWZ40" s="20"/>
      <c r="EXM40" s="22"/>
      <c r="EXN40" s="20"/>
      <c r="EYA40" s="22"/>
      <c r="EYB40" s="20"/>
      <c r="EYO40" s="22"/>
      <c r="EYP40" s="20"/>
      <c r="EZC40" s="22"/>
      <c r="EZD40" s="20"/>
      <c r="EZQ40" s="22"/>
      <c r="EZR40" s="20"/>
      <c r="FAE40" s="22"/>
      <c r="FAF40" s="20"/>
      <c r="FAS40" s="22"/>
      <c r="FAT40" s="20"/>
      <c r="FBG40" s="22"/>
      <c r="FBH40" s="20"/>
      <c r="FBU40" s="22"/>
      <c r="FBV40" s="20"/>
      <c r="FCI40" s="22"/>
      <c r="FCJ40" s="20"/>
      <c r="FCW40" s="22"/>
      <c r="FCX40" s="20"/>
      <c r="FDK40" s="22"/>
      <c r="FDL40" s="20"/>
      <c r="FDY40" s="22"/>
      <c r="FDZ40" s="20"/>
      <c r="FEM40" s="22"/>
      <c r="FEN40" s="20"/>
      <c r="FFA40" s="22"/>
      <c r="FFB40" s="20"/>
      <c r="FFO40" s="22"/>
      <c r="FFP40" s="20"/>
      <c r="FGC40" s="22"/>
      <c r="FGD40" s="20"/>
      <c r="FGQ40" s="22"/>
      <c r="FGR40" s="20"/>
      <c r="FHE40" s="22"/>
      <c r="FHF40" s="20"/>
      <c r="FHS40" s="22"/>
      <c r="FHT40" s="20"/>
      <c r="FIG40" s="22"/>
      <c r="FIH40" s="20"/>
      <c r="FIU40" s="22"/>
      <c r="FIV40" s="20"/>
      <c r="FJI40" s="22"/>
      <c r="FJJ40" s="20"/>
      <c r="FJW40" s="22"/>
      <c r="FJX40" s="20"/>
      <c r="FKK40" s="22"/>
      <c r="FKL40" s="20"/>
      <c r="FKY40" s="22"/>
      <c r="FKZ40" s="20"/>
      <c r="FLM40" s="22"/>
      <c r="FLN40" s="20"/>
      <c r="FMA40" s="22"/>
      <c r="FMB40" s="20"/>
      <c r="FMO40" s="22"/>
      <c r="FMP40" s="20"/>
      <c r="FNC40" s="22"/>
      <c r="FND40" s="20"/>
      <c r="FNQ40" s="22"/>
      <c r="FNR40" s="20"/>
      <c r="FOE40" s="22"/>
      <c r="FOF40" s="20"/>
      <c r="FOS40" s="22"/>
      <c r="FOT40" s="20"/>
      <c r="FPG40" s="22"/>
      <c r="FPH40" s="20"/>
      <c r="FPU40" s="22"/>
      <c r="FPV40" s="20"/>
      <c r="FQI40" s="22"/>
      <c r="FQJ40" s="20"/>
      <c r="FQW40" s="22"/>
      <c r="FQX40" s="20"/>
      <c r="FRK40" s="22"/>
      <c r="FRL40" s="20"/>
      <c r="FRY40" s="22"/>
      <c r="FRZ40" s="20"/>
      <c r="FSM40" s="22"/>
      <c r="FSN40" s="20"/>
      <c r="FTA40" s="22"/>
      <c r="FTB40" s="20"/>
      <c r="FTO40" s="22"/>
      <c r="FTP40" s="20"/>
      <c r="FUC40" s="22"/>
      <c r="FUD40" s="20"/>
      <c r="FUQ40" s="22"/>
      <c r="FUR40" s="20"/>
      <c r="FVE40" s="22"/>
      <c r="FVF40" s="20"/>
      <c r="FVS40" s="22"/>
      <c r="FVT40" s="20"/>
      <c r="FWG40" s="22"/>
      <c r="FWH40" s="20"/>
      <c r="FWU40" s="22"/>
      <c r="FWV40" s="20"/>
      <c r="FXI40" s="22"/>
      <c r="FXJ40" s="20"/>
      <c r="FXW40" s="22"/>
      <c r="FXX40" s="20"/>
      <c r="FYK40" s="22"/>
      <c r="FYL40" s="20"/>
      <c r="FYY40" s="22"/>
      <c r="FYZ40" s="20"/>
      <c r="FZM40" s="22"/>
      <c r="FZN40" s="20"/>
      <c r="GAA40" s="22"/>
      <c r="GAB40" s="20"/>
      <c r="GAO40" s="22"/>
      <c r="GAP40" s="20"/>
      <c r="GBC40" s="22"/>
      <c r="GBD40" s="20"/>
      <c r="GBQ40" s="22"/>
      <c r="GBR40" s="20"/>
      <c r="GCE40" s="22"/>
      <c r="GCF40" s="20"/>
      <c r="GCS40" s="22"/>
      <c r="GCT40" s="20"/>
      <c r="GDG40" s="22"/>
      <c r="GDH40" s="20"/>
      <c r="GDU40" s="22"/>
      <c r="GDV40" s="20"/>
      <c r="GEI40" s="22"/>
      <c r="GEJ40" s="20"/>
      <c r="GEW40" s="22"/>
      <c r="GEX40" s="20"/>
      <c r="GFK40" s="22"/>
      <c r="GFL40" s="20"/>
      <c r="GFY40" s="22"/>
      <c r="GFZ40" s="20"/>
      <c r="GGM40" s="22"/>
      <c r="GGN40" s="20"/>
      <c r="GHA40" s="22"/>
      <c r="GHB40" s="20"/>
      <c r="GHO40" s="22"/>
      <c r="GHP40" s="20"/>
      <c r="GIC40" s="22"/>
      <c r="GID40" s="20"/>
      <c r="GIQ40" s="22"/>
      <c r="GIR40" s="20"/>
      <c r="GJE40" s="22"/>
      <c r="GJF40" s="20"/>
      <c r="GJS40" s="22"/>
      <c r="GJT40" s="20"/>
      <c r="GKG40" s="22"/>
      <c r="GKH40" s="20"/>
      <c r="GKU40" s="22"/>
      <c r="GKV40" s="20"/>
      <c r="GLI40" s="22"/>
      <c r="GLJ40" s="20"/>
      <c r="GLW40" s="22"/>
      <c r="GLX40" s="20"/>
      <c r="GMK40" s="22"/>
      <c r="GML40" s="20"/>
      <c r="GMY40" s="22"/>
      <c r="GMZ40" s="20"/>
      <c r="GNM40" s="22"/>
      <c r="GNN40" s="20"/>
      <c r="GOA40" s="22"/>
      <c r="GOB40" s="20"/>
      <c r="GOO40" s="22"/>
      <c r="GOP40" s="20"/>
      <c r="GPC40" s="22"/>
      <c r="GPD40" s="20"/>
      <c r="GPQ40" s="22"/>
      <c r="GPR40" s="20"/>
      <c r="GQE40" s="22"/>
      <c r="GQF40" s="20"/>
      <c r="GQS40" s="22"/>
      <c r="GQT40" s="20"/>
      <c r="GRG40" s="22"/>
      <c r="GRH40" s="20"/>
      <c r="GRU40" s="22"/>
      <c r="GRV40" s="20"/>
      <c r="GSI40" s="22"/>
      <c r="GSJ40" s="20"/>
      <c r="GSW40" s="22"/>
      <c r="GSX40" s="20"/>
      <c r="GTK40" s="22"/>
      <c r="GTL40" s="20"/>
      <c r="GTY40" s="22"/>
      <c r="GTZ40" s="20"/>
      <c r="GUM40" s="22"/>
      <c r="GUN40" s="20"/>
      <c r="GVA40" s="22"/>
      <c r="GVB40" s="20"/>
      <c r="GVO40" s="22"/>
      <c r="GVP40" s="20"/>
      <c r="GWC40" s="22"/>
      <c r="GWD40" s="20"/>
      <c r="GWQ40" s="22"/>
      <c r="GWR40" s="20"/>
      <c r="GXE40" s="22"/>
      <c r="GXF40" s="20"/>
      <c r="GXS40" s="22"/>
      <c r="GXT40" s="20"/>
      <c r="GYG40" s="22"/>
      <c r="GYH40" s="20"/>
      <c r="GYU40" s="22"/>
      <c r="GYV40" s="20"/>
      <c r="GZI40" s="22"/>
      <c r="GZJ40" s="20"/>
      <c r="GZW40" s="22"/>
      <c r="GZX40" s="20"/>
      <c r="HAK40" s="22"/>
      <c r="HAL40" s="20"/>
      <c r="HAY40" s="22"/>
      <c r="HAZ40" s="20"/>
      <c r="HBM40" s="22"/>
      <c r="HBN40" s="20"/>
      <c r="HCA40" s="22"/>
      <c r="HCB40" s="20"/>
      <c r="HCO40" s="22"/>
      <c r="HCP40" s="20"/>
      <c r="HDC40" s="22"/>
      <c r="HDD40" s="20"/>
      <c r="HDQ40" s="22"/>
      <c r="HDR40" s="20"/>
      <c r="HEE40" s="22"/>
      <c r="HEF40" s="20"/>
      <c r="HES40" s="22"/>
      <c r="HET40" s="20"/>
      <c r="HFG40" s="22"/>
      <c r="HFH40" s="20"/>
      <c r="HFU40" s="22"/>
      <c r="HFV40" s="20"/>
      <c r="HGI40" s="22"/>
      <c r="HGJ40" s="20"/>
      <c r="HGW40" s="22"/>
      <c r="HGX40" s="20"/>
      <c r="HHK40" s="22"/>
      <c r="HHL40" s="20"/>
      <c r="HHY40" s="22"/>
      <c r="HHZ40" s="20"/>
      <c r="HIM40" s="22"/>
      <c r="HIN40" s="20"/>
      <c r="HJA40" s="22"/>
      <c r="HJB40" s="20"/>
      <c r="HJO40" s="22"/>
      <c r="HJP40" s="20"/>
      <c r="HKC40" s="22"/>
      <c r="HKD40" s="20"/>
      <c r="HKQ40" s="22"/>
      <c r="HKR40" s="20"/>
      <c r="HLE40" s="22"/>
      <c r="HLF40" s="20"/>
      <c r="HLS40" s="22"/>
      <c r="HLT40" s="20"/>
      <c r="HMG40" s="22"/>
      <c r="HMH40" s="20"/>
      <c r="HMU40" s="22"/>
      <c r="HMV40" s="20"/>
      <c r="HNI40" s="22"/>
      <c r="HNJ40" s="20"/>
      <c r="HNW40" s="22"/>
      <c r="HNX40" s="20"/>
      <c r="HOK40" s="22"/>
      <c r="HOL40" s="20"/>
      <c r="HOY40" s="22"/>
      <c r="HOZ40" s="20"/>
      <c r="HPM40" s="22"/>
      <c r="HPN40" s="20"/>
      <c r="HQA40" s="22"/>
      <c r="HQB40" s="20"/>
      <c r="HQO40" s="22"/>
      <c r="HQP40" s="20"/>
      <c r="HRC40" s="22"/>
      <c r="HRD40" s="20"/>
      <c r="HRQ40" s="22"/>
      <c r="HRR40" s="20"/>
      <c r="HSE40" s="22"/>
      <c r="HSF40" s="20"/>
      <c r="HSS40" s="22"/>
      <c r="HST40" s="20"/>
      <c r="HTG40" s="22"/>
      <c r="HTH40" s="20"/>
      <c r="HTU40" s="22"/>
      <c r="HTV40" s="20"/>
      <c r="HUI40" s="22"/>
      <c r="HUJ40" s="20"/>
      <c r="HUW40" s="22"/>
      <c r="HUX40" s="20"/>
      <c r="HVK40" s="22"/>
      <c r="HVL40" s="20"/>
      <c r="HVY40" s="22"/>
      <c r="HVZ40" s="20"/>
      <c r="HWM40" s="22"/>
      <c r="HWN40" s="20"/>
      <c r="HXA40" s="22"/>
      <c r="HXB40" s="20"/>
      <c r="HXO40" s="22"/>
      <c r="HXP40" s="20"/>
      <c r="HYC40" s="22"/>
      <c r="HYD40" s="20"/>
      <c r="HYQ40" s="22"/>
      <c r="HYR40" s="20"/>
      <c r="HZE40" s="22"/>
      <c r="HZF40" s="20"/>
      <c r="HZS40" s="22"/>
      <c r="HZT40" s="20"/>
      <c r="IAG40" s="22"/>
      <c r="IAH40" s="20"/>
      <c r="IAU40" s="22"/>
      <c r="IAV40" s="20"/>
      <c r="IBI40" s="22"/>
      <c r="IBJ40" s="20"/>
      <c r="IBW40" s="22"/>
      <c r="IBX40" s="20"/>
      <c r="ICK40" s="22"/>
      <c r="ICL40" s="20"/>
      <c r="ICY40" s="22"/>
      <c r="ICZ40" s="20"/>
      <c r="IDM40" s="22"/>
      <c r="IDN40" s="20"/>
      <c r="IEA40" s="22"/>
      <c r="IEB40" s="20"/>
      <c r="IEO40" s="22"/>
      <c r="IEP40" s="20"/>
      <c r="IFC40" s="22"/>
      <c r="IFD40" s="20"/>
      <c r="IFQ40" s="22"/>
      <c r="IFR40" s="20"/>
      <c r="IGE40" s="22"/>
      <c r="IGF40" s="20"/>
      <c r="IGS40" s="22"/>
      <c r="IGT40" s="20"/>
      <c r="IHG40" s="22"/>
      <c r="IHH40" s="20"/>
      <c r="IHU40" s="22"/>
      <c r="IHV40" s="20"/>
      <c r="III40" s="22"/>
      <c r="IIJ40" s="20"/>
      <c r="IIW40" s="22"/>
      <c r="IIX40" s="20"/>
      <c r="IJK40" s="22"/>
      <c r="IJL40" s="20"/>
      <c r="IJY40" s="22"/>
      <c r="IJZ40" s="20"/>
      <c r="IKM40" s="22"/>
      <c r="IKN40" s="20"/>
      <c r="ILA40" s="22"/>
      <c r="ILB40" s="20"/>
      <c r="ILO40" s="22"/>
      <c r="ILP40" s="20"/>
      <c r="IMC40" s="22"/>
      <c r="IMD40" s="20"/>
      <c r="IMQ40" s="22"/>
      <c r="IMR40" s="20"/>
      <c r="INE40" s="22"/>
      <c r="INF40" s="20"/>
      <c r="INS40" s="22"/>
      <c r="INT40" s="20"/>
      <c r="IOG40" s="22"/>
      <c r="IOH40" s="20"/>
      <c r="IOU40" s="22"/>
      <c r="IOV40" s="20"/>
      <c r="IPI40" s="22"/>
      <c r="IPJ40" s="20"/>
      <c r="IPW40" s="22"/>
      <c r="IPX40" s="20"/>
      <c r="IQK40" s="22"/>
      <c r="IQL40" s="20"/>
      <c r="IQY40" s="22"/>
      <c r="IQZ40" s="20"/>
      <c r="IRM40" s="22"/>
      <c r="IRN40" s="20"/>
      <c r="ISA40" s="22"/>
      <c r="ISB40" s="20"/>
      <c r="ISO40" s="22"/>
      <c r="ISP40" s="20"/>
      <c r="ITC40" s="22"/>
      <c r="ITD40" s="20"/>
      <c r="ITQ40" s="22"/>
      <c r="ITR40" s="20"/>
      <c r="IUE40" s="22"/>
      <c r="IUF40" s="20"/>
      <c r="IUS40" s="22"/>
      <c r="IUT40" s="20"/>
      <c r="IVG40" s="22"/>
      <c r="IVH40" s="20"/>
      <c r="IVU40" s="22"/>
      <c r="IVV40" s="20"/>
      <c r="IWI40" s="22"/>
      <c r="IWJ40" s="20"/>
      <c r="IWW40" s="22"/>
      <c r="IWX40" s="20"/>
      <c r="IXK40" s="22"/>
      <c r="IXL40" s="20"/>
      <c r="IXY40" s="22"/>
      <c r="IXZ40" s="20"/>
      <c r="IYM40" s="22"/>
      <c r="IYN40" s="20"/>
      <c r="IZA40" s="22"/>
      <c r="IZB40" s="20"/>
      <c r="IZO40" s="22"/>
      <c r="IZP40" s="20"/>
      <c r="JAC40" s="22"/>
      <c r="JAD40" s="20"/>
      <c r="JAQ40" s="22"/>
      <c r="JAR40" s="20"/>
      <c r="JBE40" s="22"/>
      <c r="JBF40" s="20"/>
      <c r="JBS40" s="22"/>
      <c r="JBT40" s="20"/>
      <c r="JCG40" s="22"/>
      <c r="JCH40" s="20"/>
      <c r="JCU40" s="22"/>
      <c r="JCV40" s="20"/>
      <c r="JDI40" s="22"/>
      <c r="JDJ40" s="20"/>
      <c r="JDW40" s="22"/>
      <c r="JDX40" s="20"/>
      <c r="JEK40" s="22"/>
      <c r="JEL40" s="20"/>
      <c r="JEY40" s="22"/>
      <c r="JEZ40" s="20"/>
      <c r="JFM40" s="22"/>
      <c r="JFN40" s="20"/>
      <c r="JGA40" s="22"/>
      <c r="JGB40" s="20"/>
      <c r="JGO40" s="22"/>
      <c r="JGP40" s="20"/>
      <c r="JHC40" s="22"/>
      <c r="JHD40" s="20"/>
      <c r="JHQ40" s="22"/>
      <c r="JHR40" s="20"/>
      <c r="JIE40" s="22"/>
      <c r="JIF40" s="20"/>
      <c r="JIS40" s="22"/>
      <c r="JIT40" s="20"/>
      <c r="JJG40" s="22"/>
      <c r="JJH40" s="20"/>
      <c r="JJU40" s="22"/>
      <c r="JJV40" s="20"/>
      <c r="JKI40" s="22"/>
      <c r="JKJ40" s="20"/>
      <c r="JKW40" s="22"/>
      <c r="JKX40" s="20"/>
      <c r="JLK40" s="22"/>
      <c r="JLL40" s="20"/>
      <c r="JLY40" s="22"/>
      <c r="JLZ40" s="20"/>
      <c r="JMM40" s="22"/>
      <c r="JMN40" s="20"/>
      <c r="JNA40" s="22"/>
      <c r="JNB40" s="20"/>
      <c r="JNO40" s="22"/>
      <c r="JNP40" s="20"/>
      <c r="JOC40" s="22"/>
      <c r="JOD40" s="20"/>
      <c r="JOQ40" s="22"/>
      <c r="JOR40" s="20"/>
      <c r="JPE40" s="22"/>
      <c r="JPF40" s="20"/>
      <c r="JPS40" s="22"/>
      <c r="JPT40" s="20"/>
      <c r="JQG40" s="22"/>
      <c r="JQH40" s="20"/>
      <c r="JQU40" s="22"/>
      <c r="JQV40" s="20"/>
      <c r="JRI40" s="22"/>
      <c r="JRJ40" s="20"/>
      <c r="JRW40" s="22"/>
      <c r="JRX40" s="20"/>
      <c r="JSK40" s="22"/>
      <c r="JSL40" s="20"/>
      <c r="JSY40" s="22"/>
      <c r="JSZ40" s="20"/>
      <c r="JTM40" s="22"/>
      <c r="JTN40" s="20"/>
      <c r="JUA40" s="22"/>
      <c r="JUB40" s="20"/>
      <c r="JUO40" s="22"/>
      <c r="JUP40" s="20"/>
      <c r="JVC40" s="22"/>
      <c r="JVD40" s="20"/>
      <c r="JVQ40" s="22"/>
      <c r="JVR40" s="20"/>
      <c r="JWE40" s="22"/>
      <c r="JWF40" s="20"/>
      <c r="JWS40" s="22"/>
      <c r="JWT40" s="20"/>
      <c r="JXG40" s="22"/>
      <c r="JXH40" s="20"/>
      <c r="JXU40" s="22"/>
      <c r="JXV40" s="20"/>
      <c r="JYI40" s="22"/>
      <c r="JYJ40" s="20"/>
      <c r="JYW40" s="22"/>
      <c r="JYX40" s="20"/>
      <c r="JZK40" s="22"/>
      <c r="JZL40" s="20"/>
      <c r="JZY40" s="22"/>
      <c r="JZZ40" s="20"/>
      <c r="KAM40" s="22"/>
      <c r="KAN40" s="20"/>
      <c r="KBA40" s="22"/>
      <c r="KBB40" s="20"/>
      <c r="KBO40" s="22"/>
      <c r="KBP40" s="20"/>
      <c r="KCC40" s="22"/>
      <c r="KCD40" s="20"/>
      <c r="KCQ40" s="22"/>
      <c r="KCR40" s="20"/>
      <c r="KDE40" s="22"/>
      <c r="KDF40" s="20"/>
      <c r="KDS40" s="22"/>
      <c r="KDT40" s="20"/>
      <c r="KEG40" s="22"/>
      <c r="KEH40" s="20"/>
      <c r="KEU40" s="22"/>
      <c r="KEV40" s="20"/>
      <c r="KFI40" s="22"/>
      <c r="KFJ40" s="20"/>
      <c r="KFW40" s="22"/>
      <c r="KFX40" s="20"/>
      <c r="KGK40" s="22"/>
      <c r="KGL40" s="20"/>
      <c r="KGY40" s="22"/>
      <c r="KGZ40" s="20"/>
      <c r="KHM40" s="22"/>
      <c r="KHN40" s="20"/>
      <c r="KIA40" s="22"/>
      <c r="KIB40" s="20"/>
      <c r="KIO40" s="22"/>
      <c r="KIP40" s="20"/>
      <c r="KJC40" s="22"/>
      <c r="KJD40" s="20"/>
      <c r="KJQ40" s="22"/>
      <c r="KJR40" s="20"/>
      <c r="KKE40" s="22"/>
      <c r="KKF40" s="20"/>
      <c r="KKS40" s="22"/>
      <c r="KKT40" s="20"/>
      <c r="KLG40" s="22"/>
      <c r="KLH40" s="20"/>
      <c r="KLU40" s="22"/>
      <c r="KLV40" s="20"/>
      <c r="KMI40" s="22"/>
      <c r="KMJ40" s="20"/>
      <c r="KMW40" s="22"/>
      <c r="KMX40" s="20"/>
      <c r="KNK40" s="22"/>
      <c r="KNL40" s="20"/>
      <c r="KNY40" s="22"/>
      <c r="KNZ40" s="20"/>
      <c r="KOM40" s="22"/>
      <c r="KON40" s="20"/>
      <c r="KPA40" s="22"/>
      <c r="KPB40" s="20"/>
      <c r="KPO40" s="22"/>
      <c r="KPP40" s="20"/>
      <c r="KQC40" s="22"/>
      <c r="KQD40" s="20"/>
      <c r="KQQ40" s="22"/>
      <c r="KQR40" s="20"/>
      <c r="KRE40" s="22"/>
      <c r="KRF40" s="20"/>
      <c r="KRS40" s="22"/>
      <c r="KRT40" s="20"/>
      <c r="KSG40" s="22"/>
      <c r="KSH40" s="20"/>
      <c r="KSU40" s="22"/>
      <c r="KSV40" s="20"/>
      <c r="KTI40" s="22"/>
      <c r="KTJ40" s="20"/>
      <c r="KTW40" s="22"/>
      <c r="KTX40" s="20"/>
      <c r="KUK40" s="22"/>
      <c r="KUL40" s="20"/>
      <c r="KUY40" s="22"/>
      <c r="KUZ40" s="20"/>
      <c r="KVM40" s="22"/>
      <c r="KVN40" s="20"/>
      <c r="KWA40" s="22"/>
      <c r="KWB40" s="20"/>
      <c r="KWO40" s="22"/>
      <c r="KWP40" s="20"/>
      <c r="KXC40" s="22"/>
      <c r="KXD40" s="20"/>
      <c r="KXQ40" s="22"/>
      <c r="KXR40" s="20"/>
      <c r="KYE40" s="22"/>
      <c r="KYF40" s="20"/>
      <c r="KYS40" s="22"/>
      <c r="KYT40" s="20"/>
      <c r="KZG40" s="22"/>
      <c r="KZH40" s="20"/>
      <c r="KZU40" s="22"/>
      <c r="KZV40" s="20"/>
      <c r="LAI40" s="22"/>
      <c r="LAJ40" s="20"/>
      <c r="LAW40" s="22"/>
      <c r="LAX40" s="20"/>
      <c r="LBK40" s="22"/>
      <c r="LBL40" s="20"/>
      <c r="LBY40" s="22"/>
      <c r="LBZ40" s="20"/>
      <c r="LCM40" s="22"/>
      <c r="LCN40" s="20"/>
      <c r="LDA40" s="22"/>
      <c r="LDB40" s="20"/>
      <c r="LDO40" s="22"/>
      <c r="LDP40" s="20"/>
      <c r="LEC40" s="22"/>
      <c r="LED40" s="20"/>
      <c r="LEQ40" s="22"/>
      <c r="LER40" s="20"/>
      <c r="LFE40" s="22"/>
      <c r="LFF40" s="20"/>
      <c r="LFS40" s="22"/>
      <c r="LFT40" s="20"/>
      <c r="LGG40" s="22"/>
      <c r="LGH40" s="20"/>
      <c r="LGU40" s="22"/>
      <c r="LGV40" s="20"/>
      <c r="LHI40" s="22"/>
      <c r="LHJ40" s="20"/>
      <c r="LHW40" s="22"/>
      <c r="LHX40" s="20"/>
      <c r="LIK40" s="22"/>
      <c r="LIL40" s="20"/>
      <c r="LIY40" s="22"/>
      <c r="LIZ40" s="20"/>
      <c r="LJM40" s="22"/>
      <c r="LJN40" s="20"/>
      <c r="LKA40" s="22"/>
      <c r="LKB40" s="20"/>
      <c r="LKO40" s="22"/>
      <c r="LKP40" s="20"/>
      <c r="LLC40" s="22"/>
      <c r="LLD40" s="20"/>
      <c r="LLQ40" s="22"/>
      <c r="LLR40" s="20"/>
      <c r="LME40" s="22"/>
      <c r="LMF40" s="20"/>
      <c r="LMS40" s="22"/>
      <c r="LMT40" s="20"/>
      <c r="LNG40" s="22"/>
      <c r="LNH40" s="20"/>
      <c r="LNU40" s="22"/>
      <c r="LNV40" s="20"/>
      <c r="LOI40" s="22"/>
      <c r="LOJ40" s="20"/>
      <c r="LOW40" s="22"/>
      <c r="LOX40" s="20"/>
      <c r="LPK40" s="22"/>
      <c r="LPL40" s="20"/>
      <c r="LPY40" s="22"/>
      <c r="LPZ40" s="20"/>
      <c r="LQM40" s="22"/>
      <c r="LQN40" s="20"/>
      <c r="LRA40" s="22"/>
      <c r="LRB40" s="20"/>
      <c r="LRO40" s="22"/>
      <c r="LRP40" s="20"/>
      <c r="LSC40" s="22"/>
      <c r="LSD40" s="20"/>
      <c r="LSQ40" s="22"/>
      <c r="LSR40" s="20"/>
      <c r="LTE40" s="22"/>
      <c r="LTF40" s="20"/>
      <c r="LTS40" s="22"/>
      <c r="LTT40" s="20"/>
      <c r="LUG40" s="22"/>
      <c r="LUH40" s="20"/>
      <c r="LUU40" s="22"/>
      <c r="LUV40" s="20"/>
      <c r="LVI40" s="22"/>
      <c r="LVJ40" s="20"/>
      <c r="LVW40" s="22"/>
      <c r="LVX40" s="20"/>
      <c r="LWK40" s="22"/>
      <c r="LWL40" s="20"/>
      <c r="LWY40" s="22"/>
      <c r="LWZ40" s="20"/>
      <c r="LXM40" s="22"/>
      <c r="LXN40" s="20"/>
      <c r="LYA40" s="22"/>
      <c r="LYB40" s="20"/>
      <c r="LYO40" s="22"/>
      <c r="LYP40" s="20"/>
      <c r="LZC40" s="22"/>
      <c r="LZD40" s="20"/>
      <c r="LZQ40" s="22"/>
      <c r="LZR40" s="20"/>
      <c r="MAE40" s="22"/>
      <c r="MAF40" s="20"/>
      <c r="MAS40" s="22"/>
      <c r="MAT40" s="20"/>
      <c r="MBG40" s="22"/>
      <c r="MBH40" s="20"/>
      <c r="MBU40" s="22"/>
      <c r="MBV40" s="20"/>
      <c r="MCI40" s="22"/>
      <c r="MCJ40" s="20"/>
      <c r="MCW40" s="22"/>
      <c r="MCX40" s="20"/>
      <c r="MDK40" s="22"/>
      <c r="MDL40" s="20"/>
      <c r="MDY40" s="22"/>
      <c r="MDZ40" s="20"/>
      <c r="MEM40" s="22"/>
      <c r="MEN40" s="20"/>
      <c r="MFA40" s="22"/>
      <c r="MFB40" s="20"/>
      <c r="MFO40" s="22"/>
      <c r="MFP40" s="20"/>
      <c r="MGC40" s="22"/>
      <c r="MGD40" s="20"/>
      <c r="MGQ40" s="22"/>
      <c r="MGR40" s="20"/>
      <c r="MHE40" s="22"/>
      <c r="MHF40" s="20"/>
      <c r="MHS40" s="22"/>
      <c r="MHT40" s="20"/>
      <c r="MIG40" s="22"/>
      <c r="MIH40" s="20"/>
      <c r="MIU40" s="22"/>
      <c r="MIV40" s="20"/>
      <c r="MJI40" s="22"/>
      <c r="MJJ40" s="20"/>
      <c r="MJW40" s="22"/>
      <c r="MJX40" s="20"/>
      <c r="MKK40" s="22"/>
      <c r="MKL40" s="20"/>
      <c r="MKY40" s="22"/>
      <c r="MKZ40" s="20"/>
      <c r="MLM40" s="22"/>
      <c r="MLN40" s="20"/>
      <c r="MMA40" s="22"/>
      <c r="MMB40" s="20"/>
      <c r="MMO40" s="22"/>
      <c r="MMP40" s="20"/>
      <c r="MNC40" s="22"/>
      <c r="MND40" s="20"/>
      <c r="MNQ40" s="22"/>
      <c r="MNR40" s="20"/>
      <c r="MOE40" s="22"/>
      <c r="MOF40" s="20"/>
      <c r="MOS40" s="22"/>
      <c r="MOT40" s="20"/>
      <c r="MPG40" s="22"/>
      <c r="MPH40" s="20"/>
      <c r="MPU40" s="22"/>
      <c r="MPV40" s="20"/>
      <c r="MQI40" s="22"/>
      <c r="MQJ40" s="20"/>
      <c r="MQW40" s="22"/>
      <c r="MQX40" s="20"/>
      <c r="MRK40" s="22"/>
      <c r="MRL40" s="20"/>
      <c r="MRY40" s="22"/>
      <c r="MRZ40" s="20"/>
      <c r="MSM40" s="22"/>
      <c r="MSN40" s="20"/>
      <c r="MTA40" s="22"/>
      <c r="MTB40" s="20"/>
      <c r="MTO40" s="22"/>
      <c r="MTP40" s="20"/>
      <c r="MUC40" s="22"/>
      <c r="MUD40" s="20"/>
      <c r="MUQ40" s="22"/>
      <c r="MUR40" s="20"/>
      <c r="MVE40" s="22"/>
      <c r="MVF40" s="20"/>
      <c r="MVS40" s="22"/>
      <c r="MVT40" s="20"/>
      <c r="MWG40" s="22"/>
      <c r="MWH40" s="20"/>
      <c r="MWU40" s="22"/>
      <c r="MWV40" s="20"/>
      <c r="MXI40" s="22"/>
      <c r="MXJ40" s="20"/>
      <c r="MXW40" s="22"/>
      <c r="MXX40" s="20"/>
      <c r="MYK40" s="22"/>
      <c r="MYL40" s="20"/>
      <c r="MYY40" s="22"/>
      <c r="MYZ40" s="20"/>
      <c r="MZM40" s="22"/>
      <c r="MZN40" s="20"/>
      <c r="NAA40" s="22"/>
      <c r="NAB40" s="20"/>
      <c r="NAO40" s="22"/>
      <c r="NAP40" s="20"/>
      <c r="NBC40" s="22"/>
      <c r="NBD40" s="20"/>
      <c r="NBQ40" s="22"/>
      <c r="NBR40" s="20"/>
      <c r="NCE40" s="22"/>
      <c r="NCF40" s="20"/>
      <c r="NCS40" s="22"/>
      <c r="NCT40" s="20"/>
      <c r="NDG40" s="22"/>
      <c r="NDH40" s="20"/>
      <c r="NDU40" s="22"/>
      <c r="NDV40" s="20"/>
      <c r="NEI40" s="22"/>
      <c r="NEJ40" s="20"/>
      <c r="NEW40" s="22"/>
      <c r="NEX40" s="20"/>
      <c r="NFK40" s="22"/>
      <c r="NFL40" s="20"/>
      <c r="NFY40" s="22"/>
      <c r="NFZ40" s="20"/>
      <c r="NGM40" s="22"/>
      <c r="NGN40" s="20"/>
      <c r="NHA40" s="22"/>
      <c r="NHB40" s="20"/>
      <c r="NHO40" s="22"/>
      <c r="NHP40" s="20"/>
      <c r="NIC40" s="22"/>
      <c r="NID40" s="20"/>
      <c r="NIQ40" s="22"/>
      <c r="NIR40" s="20"/>
      <c r="NJE40" s="22"/>
      <c r="NJF40" s="20"/>
      <c r="NJS40" s="22"/>
      <c r="NJT40" s="20"/>
      <c r="NKG40" s="22"/>
      <c r="NKH40" s="20"/>
      <c r="NKU40" s="22"/>
      <c r="NKV40" s="20"/>
      <c r="NLI40" s="22"/>
      <c r="NLJ40" s="20"/>
      <c r="NLW40" s="22"/>
      <c r="NLX40" s="20"/>
      <c r="NMK40" s="22"/>
      <c r="NML40" s="20"/>
      <c r="NMY40" s="22"/>
      <c r="NMZ40" s="20"/>
      <c r="NNM40" s="22"/>
      <c r="NNN40" s="20"/>
      <c r="NOA40" s="22"/>
      <c r="NOB40" s="20"/>
      <c r="NOO40" s="22"/>
      <c r="NOP40" s="20"/>
      <c r="NPC40" s="22"/>
      <c r="NPD40" s="20"/>
      <c r="NPQ40" s="22"/>
      <c r="NPR40" s="20"/>
      <c r="NQE40" s="22"/>
      <c r="NQF40" s="20"/>
      <c r="NQS40" s="22"/>
      <c r="NQT40" s="20"/>
      <c r="NRG40" s="22"/>
      <c r="NRH40" s="20"/>
      <c r="NRU40" s="22"/>
      <c r="NRV40" s="20"/>
      <c r="NSI40" s="22"/>
      <c r="NSJ40" s="20"/>
      <c r="NSW40" s="22"/>
      <c r="NSX40" s="20"/>
      <c r="NTK40" s="22"/>
      <c r="NTL40" s="20"/>
      <c r="NTY40" s="22"/>
      <c r="NTZ40" s="20"/>
      <c r="NUM40" s="22"/>
      <c r="NUN40" s="20"/>
      <c r="NVA40" s="22"/>
      <c r="NVB40" s="20"/>
      <c r="NVO40" s="22"/>
      <c r="NVP40" s="20"/>
      <c r="NWC40" s="22"/>
      <c r="NWD40" s="20"/>
      <c r="NWQ40" s="22"/>
      <c r="NWR40" s="20"/>
      <c r="NXE40" s="22"/>
      <c r="NXF40" s="20"/>
      <c r="NXS40" s="22"/>
      <c r="NXT40" s="20"/>
      <c r="NYG40" s="22"/>
      <c r="NYH40" s="20"/>
      <c r="NYU40" s="22"/>
      <c r="NYV40" s="20"/>
      <c r="NZI40" s="22"/>
      <c r="NZJ40" s="20"/>
      <c r="NZW40" s="22"/>
      <c r="NZX40" s="20"/>
      <c r="OAK40" s="22"/>
      <c r="OAL40" s="20"/>
      <c r="OAY40" s="22"/>
      <c r="OAZ40" s="20"/>
      <c r="OBM40" s="22"/>
      <c r="OBN40" s="20"/>
      <c r="OCA40" s="22"/>
      <c r="OCB40" s="20"/>
      <c r="OCO40" s="22"/>
      <c r="OCP40" s="20"/>
      <c r="ODC40" s="22"/>
      <c r="ODD40" s="20"/>
      <c r="ODQ40" s="22"/>
      <c r="ODR40" s="20"/>
      <c r="OEE40" s="22"/>
      <c r="OEF40" s="20"/>
      <c r="OES40" s="22"/>
      <c r="OET40" s="20"/>
      <c r="OFG40" s="22"/>
      <c r="OFH40" s="20"/>
      <c r="OFU40" s="22"/>
      <c r="OFV40" s="20"/>
      <c r="OGI40" s="22"/>
      <c r="OGJ40" s="20"/>
      <c r="OGW40" s="22"/>
      <c r="OGX40" s="20"/>
      <c r="OHK40" s="22"/>
      <c r="OHL40" s="20"/>
      <c r="OHY40" s="22"/>
      <c r="OHZ40" s="20"/>
      <c r="OIM40" s="22"/>
      <c r="OIN40" s="20"/>
      <c r="OJA40" s="22"/>
      <c r="OJB40" s="20"/>
      <c r="OJO40" s="22"/>
      <c r="OJP40" s="20"/>
      <c r="OKC40" s="22"/>
      <c r="OKD40" s="20"/>
      <c r="OKQ40" s="22"/>
      <c r="OKR40" s="20"/>
      <c r="OLE40" s="22"/>
      <c r="OLF40" s="20"/>
      <c r="OLS40" s="22"/>
      <c r="OLT40" s="20"/>
      <c r="OMG40" s="22"/>
      <c r="OMH40" s="20"/>
      <c r="OMU40" s="22"/>
      <c r="OMV40" s="20"/>
      <c r="ONI40" s="22"/>
      <c r="ONJ40" s="20"/>
      <c r="ONW40" s="22"/>
      <c r="ONX40" s="20"/>
      <c r="OOK40" s="22"/>
      <c r="OOL40" s="20"/>
      <c r="OOY40" s="22"/>
      <c r="OOZ40" s="20"/>
      <c r="OPM40" s="22"/>
      <c r="OPN40" s="20"/>
      <c r="OQA40" s="22"/>
      <c r="OQB40" s="20"/>
      <c r="OQO40" s="22"/>
      <c r="OQP40" s="20"/>
      <c r="ORC40" s="22"/>
      <c r="ORD40" s="20"/>
      <c r="ORQ40" s="22"/>
      <c r="ORR40" s="20"/>
      <c r="OSE40" s="22"/>
      <c r="OSF40" s="20"/>
      <c r="OSS40" s="22"/>
      <c r="OST40" s="20"/>
      <c r="OTG40" s="22"/>
      <c r="OTH40" s="20"/>
      <c r="OTU40" s="22"/>
      <c r="OTV40" s="20"/>
      <c r="OUI40" s="22"/>
      <c r="OUJ40" s="20"/>
      <c r="OUW40" s="22"/>
      <c r="OUX40" s="20"/>
      <c r="OVK40" s="22"/>
      <c r="OVL40" s="20"/>
      <c r="OVY40" s="22"/>
      <c r="OVZ40" s="20"/>
      <c r="OWM40" s="22"/>
      <c r="OWN40" s="20"/>
      <c r="OXA40" s="22"/>
      <c r="OXB40" s="20"/>
      <c r="OXO40" s="22"/>
      <c r="OXP40" s="20"/>
      <c r="OYC40" s="22"/>
      <c r="OYD40" s="20"/>
      <c r="OYQ40" s="22"/>
      <c r="OYR40" s="20"/>
      <c r="OZE40" s="22"/>
      <c r="OZF40" s="20"/>
      <c r="OZS40" s="22"/>
      <c r="OZT40" s="20"/>
      <c r="PAG40" s="22"/>
      <c r="PAH40" s="20"/>
      <c r="PAU40" s="22"/>
      <c r="PAV40" s="20"/>
      <c r="PBI40" s="22"/>
      <c r="PBJ40" s="20"/>
      <c r="PBW40" s="22"/>
      <c r="PBX40" s="20"/>
      <c r="PCK40" s="22"/>
      <c r="PCL40" s="20"/>
      <c r="PCY40" s="22"/>
      <c r="PCZ40" s="20"/>
      <c r="PDM40" s="22"/>
      <c r="PDN40" s="20"/>
      <c r="PEA40" s="22"/>
      <c r="PEB40" s="20"/>
      <c r="PEO40" s="22"/>
      <c r="PEP40" s="20"/>
      <c r="PFC40" s="22"/>
      <c r="PFD40" s="20"/>
      <c r="PFQ40" s="22"/>
      <c r="PFR40" s="20"/>
      <c r="PGE40" s="22"/>
      <c r="PGF40" s="20"/>
      <c r="PGS40" s="22"/>
      <c r="PGT40" s="20"/>
      <c r="PHG40" s="22"/>
      <c r="PHH40" s="20"/>
      <c r="PHU40" s="22"/>
      <c r="PHV40" s="20"/>
      <c r="PII40" s="22"/>
      <c r="PIJ40" s="20"/>
      <c r="PIW40" s="22"/>
      <c r="PIX40" s="20"/>
      <c r="PJK40" s="22"/>
      <c r="PJL40" s="20"/>
      <c r="PJY40" s="22"/>
      <c r="PJZ40" s="20"/>
      <c r="PKM40" s="22"/>
      <c r="PKN40" s="20"/>
      <c r="PLA40" s="22"/>
      <c r="PLB40" s="20"/>
      <c r="PLO40" s="22"/>
      <c r="PLP40" s="20"/>
      <c r="PMC40" s="22"/>
      <c r="PMD40" s="20"/>
      <c r="PMQ40" s="22"/>
      <c r="PMR40" s="20"/>
      <c r="PNE40" s="22"/>
      <c r="PNF40" s="20"/>
      <c r="PNS40" s="22"/>
      <c r="PNT40" s="20"/>
      <c r="POG40" s="22"/>
      <c r="POH40" s="20"/>
      <c r="POU40" s="22"/>
      <c r="POV40" s="20"/>
      <c r="PPI40" s="22"/>
      <c r="PPJ40" s="20"/>
      <c r="PPW40" s="22"/>
      <c r="PPX40" s="20"/>
      <c r="PQK40" s="22"/>
      <c r="PQL40" s="20"/>
      <c r="PQY40" s="22"/>
      <c r="PQZ40" s="20"/>
      <c r="PRM40" s="22"/>
      <c r="PRN40" s="20"/>
      <c r="PSA40" s="22"/>
      <c r="PSB40" s="20"/>
      <c r="PSO40" s="22"/>
      <c r="PSP40" s="20"/>
      <c r="PTC40" s="22"/>
      <c r="PTD40" s="20"/>
      <c r="PTQ40" s="22"/>
      <c r="PTR40" s="20"/>
      <c r="PUE40" s="22"/>
      <c r="PUF40" s="20"/>
      <c r="PUS40" s="22"/>
      <c r="PUT40" s="20"/>
      <c r="PVG40" s="22"/>
      <c r="PVH40" s="20"/>
      <c r="PVU40" s="22"/>
      <c r="PVV40" s="20"/>
      <c r="PWI40" s="22"/>
      <c r="PWJ40" s="20"/>
      <c r="PWW40" s="22"/>
      <c r="PWX40" s="20"/>
      <c r="PXK40" s="22"/>
      <c r="PXL40" s="20"/>
      <c r="PXY40" s="22"/>
      <c r="PXZ40" s="20"/>
      <c r="PYM40" s="22"/>
      <c r="PYN40" s="20"/>
      <c r="PZA40" s="22"/>
      <c r="PZB40" s="20"/>
      <c r="PZO40" s="22"/>
      <c r="PZP40" s="20"/>
      <c r="QAC40" s="22"/>
      <c r="QAD40" s="20"/>
      <c r="QAQ40" s="22"/>
      <c r="QAR40" s="20"/>
      <c r="QBE40" s="22"/>
      <c r="QBF40" s="20"/>
      <c r="QBS40" s="22"/>
      <c r="QBT40" s="20"/>
      <c r="QCG40" s="22"/>
      <c r="QCH40" s="20"/>
      <c r="QCU40" s="22"/>
      <c r="QCV40" s="20"/>
      <c r="QDI40" s="22"/>
      <c r="QDJ40" s="20"/>
      <c r="QDW40" s="22"/>
      <c r="QDX40" s="20"/>
      <c r="QEK40" s="22"/>
      <c r="QEL40" s="20"/>
      <c r="QEY40" s="22"/>
      <c r="QEZ40" s="20"/>
      <c r="QFM40" s="22"/>
      <c r="QFN40" s="20"/>
      <c r="QGA40" s="22"/>
      <c r="QGB40" s="20"/>
      <c r="QGO40" s="22"/>
      <c r="QGP40" s="20"/>
      <c r="QHC40" s="22"/>
      <c r="QHD40" s="20"/>
      <c r="QHQ40" s="22"/>
      <c r="QHR40" s="20"/>
      <c r="QIE40" s="22"/>
      <c r="QIF40" s="20"/>
      <c r="QIS40" s="22"/>
      <c r="QIT40" s="20"/>
      <c r="QJG40" s="22"/>
      <c r="QJH40" s="20"/>
      <c r="QJU40" s="22"/>
      <c r="QJV40" s="20"/>
      <c r="QKI40" s="22"/>
      <c r="QKJ40" s="20"/>
      <c r="QKW40" s="22"/>
      <c r="QKX40" s="20"/>
      <c r="QLK40" s="22"/>
      <c r="QLL40" s="20"/>
      <c r="QLY40" s="22"/>
      <c r="QLZ40" s="20"/>
      <c r="QMM40" s="22"/>
      <c r="QMN40" s="20"/>
      <c r="QNA40" s="22"/>
      <c r="QNB40" s="20"/>
      <c r="QNO40" s="22"/>
      <c r="QNP40" s="20"/>
      <c r="QOC40" s="22"/>
      <c r="QOD40" s="20"/>
      <c r="QOQ40" s="22"/>
      <c r="QOR40" s="20"/>
      <c r="QPE40" s="22"/>
      <c r="QPF40" s="20"/>
      <c r="QPS40" s="22"/>
      <c r="QPT40" s="20"/>
      <c r="QQG40" s="22"/>
      <c r="QQH40" s="20"/>
      <c r="QQU40" s="22"/>
      <c r="QQV40" s="20"/>
      <c r="QRI40" s="22"/>
      <c r="QRJ40" s="20"/>
      <c r="QRW40" s="22"/>
      <c r="QRX40" s="20"/>
      <c r="QSK40" s="22"/>
      <c r="QSL40" s="20"/>
      <c r="QSY40" s="22"/>
      <c r="QSZ40" s="20"/>
      <c r="QTM40" s="22"/>
      <c r="QTN40" s="20"/>
      <c r="QUA40" s="22"/>
      <c r="QUB40" s="20"/>
      <c r="QUO40" s="22"/>
      <c r="QUP40" s="20"/>
      <c r="QVC40" s="22"/>
      <c r="QVD40" s="20"/>
      <c r="QVQ40" s="22"/>
      <c r="QVR40" s="20"/>
      <c r="QWE40" s="22"/>
      <c r="QWF40" s="20"/>
      <c r="QWS40" s="22"/>
      <c r="QWT40" s="20"/>
      <c r="QXG40" s="22"/>
      <c r="QXH40" s="20"/>
      <c r="QXU40" s="22"/>
      <c r="QXV40" s="20"/>
      <c r="QYI40" s="22"/>
      <c r="QYJ40" s="20"/>
      <c r="QYW40" s="22"/>
      <c r="QYX40" s="20"/>
      <c r="QZK40" s="22"/>
      <c r="QZL40" s="20"/>
      <c r="QZY40" s="22"/>
      <c r="QZZ40" s="20"/>
      <c r="RAM40" s="22"/>
      <c r="RAN40" s="20"/>
      <c r="RBA40" s="22"/>
      <c r="RBB40" s="20"/>
      <c r="RBO40" s="22"/>
      <c r="RBP40" s="20"/>
      <c r="RCC40" s="22"/>
      <c r="RCD40" s="20"/>
      <c r="RCQ40" s="22"/>
      <c r="RCR40" s="20"/>
      <c r="RDE40" s="22"/>
      <c r="RDF40" s="20"/>
      <c r="RDS40" s="22"/>
      <c r="RDT40" s="20"/>
      <c r="REG40" s="22"/>
      <c r="REH40" s="20"/>
      <c r="REU40" s="22"/>
      <c r="REV40" s="20"/>
      <c r="RFI40" s="22"/>
      <c r="RFJ40" s="20"/>
      <c r="RFW40" s="22"/>
      <c r="RFX40" s="20"/>
      <c r="RGK40" s="22"/>
      <c r="RGL40" s="20"/>
      <c r="RGY40" s="22"/>
      <c r="RGZ40" s="20"/>
      <c r="RHM40" s="22"/>
      <c r="RHN40" s="20"/>
      <c r="RIA40" s="22"/>
      <c r="RIB40" s="20"/>
      <c r="RIO40" s="22"/>
      <c r="RIP40" s="20"/>
      <c r="RJC40" s="22"/>
      <c r="RJD40" s="20"/>
      <c r="RJQ40" s="22"/>
      <c r="RJR40" s="20"/>
      <c r="RKE40" s="22"/>
      <c r="RKF40" s="20"/>
      <c r="RKS40" s="22"/>
      <c r="RKT40" s="20"/>
      <c r="RLG40" s="22"/>
      <c r="RLH40" s="20"/>
      <c r="RLU40" s="22"/>
      <c r="RLV40" s="20"/>
      <c r="RMI40" s="22"/>
      <c r="RMJ40" s="20"/>
      <c r="RMW40" s="22"/>
      <c r="RMX40" s="20"/>
      <c r="RNK40" s="22"/>
      <c r="RNL40" s="20"/>
      <c r="RNY40" s="22"/>
      <c r="RNZ40" s="20"/>
      <c r="ROM40" s="22"/>
      <c r="RON40" s="20"/>
      <c r="RPA40" s="22"/>
      <c r="RPB40" s="20"/>
      <c r="RPO40" s="22"/>
      <c r="RPP40" s="20"/>
      <c r="RQC40" s="22"/>
      <c r="RQD40" s="20"/>
      <c r="RQQ40" s="22"/>
      <c r="RQR40" s="20"/>
      <c r="RRE40" s="22"/>
      <c r="RRF40" s="20"/>
      <c r="RRS40" s="22"/>
      <c r="RRT40" s="20"/>
      <c r="RSG40" s="22"/>
      <c r="RSH40" s="20"/>
      <c r="RSU40" s="22"/>
      <c r="RSV40" s="20"/>
      <c r="RTI40" s="22"/>
      <c r="RTJ40" s="20"/>
      <c r="RTW40" s="22"/>
      <c r="RTX40" s="20"/>
      <c r="RUK40" s="22"/>
      <c r="RUL40" s="20"/>
      <c r="RUY40" s="22"/>
      <c r="RUZ40" s="20"/>
      <c r="RVM40" s="22"/>
      <c r="RVN40" s="20"/>
      <c r="RWA40" s="22"/>
      <c r="RWB40" s="20"/>
      <c r="RWO40" s="22"/>
      <c r="RWP40" s="20"/>
      <c r="RXC40" s="22"/>
      <c r="RXD40" s="20"/>
      <c r="RXQ40" s="22"/>
      <c r="RXR40" s="20"/>
      <c r="RYE40" s="22"/>
      <c r="RYF40" s="20"/>
      <c r="RYS40" s="22"/>
      <c r="RYT40" s="20"/>
      <c r="RZG40" s="22"/>
      <c r="RZH40" s="20"/>
      <c r="RZU40" s="22"/>
      <c r="RZV40" s="20"/>
      <c r="SAI40" s="22"/>
      <c r="SAJ40" s="20"/>
      <c r="SAW40" s="22"/>
      <c r="SAX40" s="20"/>
      <c r="SBK40" s="22"/>
      <c r="SBL40" s="20"/>
      <c r="SBY40" s="22"/>
      <c r="SBZ40" s="20"/>
      <c r="SCM40" s="22"/>
      <c r="SCN40" s="20"/>
      <c r="SDA40" s="22"/>
      <c r="SDB40" s="20"/>
      <c r="SDO40" s="22"/>
      <c r="SDP40" s="20"/>
      <c r="SEC40" s="22"/>
      <c r="SED40" s="20"/>
      <c r="SEQ40" s="22"/>
      <c r="SER40" s="20"/>
      <c r="SFE40" s="22"/>
      <c r="SFF40" s="20"/>
      <c r="SFS40" s="22"/>
      <c r="SFT40" s="20"/>
      <c r="SGG40" s="22"/>
      <c r="SGH40" s="20"/>
      <c r="SGU40" s="22"/>
      <c r="SGV40" s="20"/>
      <c r="SHI40" s="22"/>
      <c r="SHJ40" s="20"/>
      <c r="SHW40" s="22"/>
      <c r="SHX40" s="20"/>
      <c r="SIK40" s="22"/>
      <c r="SIL40" s="20"/>
      <c r="SIY40" s="22"/>
      <c r="SIZ40" s="20"/>
      <c r="SJM40" s="22"/>
      <c r="SJN40" s="20"/>
      <c r="SKA40" s="22"/>
      <c r="SKB40" s="20"/>
      <c r="SKO40" s="22"/>
      <c r="SKP40" s="20"/>
      <c r="SLC40" s="22"/>
      <c r="SLD40" s="20"/>
      <c r="SLQ40" s="22"/>
      <c r="SLR40" s="20"/>
      <c r="SME40" s="22"/>
      <c r="SMF40" s="20"/>
      <c r="SMS40" s="22"/>
      <c r="SMT40" s="20"/>
      <c r="SNG40" s="22"/>
      <c r="SNH40" s="20"/>
      <c r="SNU40" s="22"/>
      <c r="SNV40" s="20"/>
      <c r="SOI40" s="22"/>
      <c r="SOJ40" s="20"/>
      <c r="SOW40" s="22"/>
      <c r="SOX40" s="20"/>
      <c r="SPK40" s="22"/>
      <c r="SPL40" s="20"/>
      <c r="SPY40" s="22"/>
      <c r="SPZ40" s="20"/>
      <c r="SQM40" s="22"/>
      <c r="SQN40" s="20"/>
      <c r="SRA40" s="22"/>
      <c r="SRB40" s="20"/>
      <c r="SRO40" s="22"/>
      <c r="SRP40" s="20"/>
      <c r="SSC40" s="22"/>
      <c r="SSD40" s="20"/>
      <c r="SSQ40" s="22"/>
      <c r="SSR40" s="20"/>
      <c r="STE40" s="22"/>
      <c r="STF40" s="20"/>
      <c r="STS40" s="22"/>
      <c r="STT40" s="20"/>
      <c r="SUG40" s="22"/>
      <c r="SUH40" s="20"/>
      <c r="SUU40" s="22"/>
      <c r="SUV40" s="20"/>
      <c r="SVI40" s="22"/>
      <c r="SVJ40" s="20"/>
      <c r="SVW40" s="22"/>
      <c r="SVX40" s="20"/>
      <c r="SWK40" s="22"/>
      <c r="SWL40" s="20"/>
      <c r="SWY40" s="22"/>
      <c r="SWZ40" s="20"/>
      <c r="SXM40" s="22"/>
      <c r="SXN40" s="20"/>
      <c r="SYA40" s="22"/>
      <c r="SYB40" s="20"/>
      <c r="SYO40" s="22"/>
      <c r="SYP40" s="20"/>
      <c r="SZC40" s="22"/>
      <c r="SZD40" s="20"/>
      <c r="SZQ40" s="22"/>
      <c r="SZR40" s="20"/>
      <c r="TAE40" s="22"/>
      <c r="TAF40" s="20"/>
      <c r="TAS40" s="22"/>
      <c r="TAT40" s="20"/>
      <c r="TBG40" s="22"/>
      <c r="TBH40" s="20"/>
      <c r="TBU40" s="22"/>
      <c r="TBV40" s="20"/>
      <c r="TCI40" s="22"/>
      <c r="TCJ40" s="20"/>
      <c r="TCW40" s="22"/>
      <c r="TCX40" s="20"/>
      <c r="TDK40" s="22"/>
      <c r="TDL40" s="20"/>
      <c r="TDY40" s="22"/>
      <c r="TDZ40" s="20"/>
      <c r="TEM40" s="22"/>
      <c r="TEN40" s="20"/>
      <c r="TFA40" s="22"/>
      <c r="TFB40" s="20"/>
      <c r="TFO40" s="22"/>
      <c r="TFP40" s="20"/>
      <c r="TGC40" s="22"/>
      <c r="TGD40" s="20"/>
      <c r="TGQ40" s="22"/>
      <c r="TGR40" s="20"/>
      <c r="THE40" s="22"/>
      <c r="THF40" s="20"/>
      <c r="THS40" s="22"/>
      <c r="THT40" s="20"/>
      <c r="TIG40" s="22"/>
      <c r="TIH40" s="20"/>
      <c r="TIU40" s="22"/>
      <c r="TIV40" s="20"/>
      <c r="TJI40" s="22"/>
      <c r="TJJ40" s="20"/>
      <c r="TJW40" s="22"/>
      <c r="TJX40" s="20"/>
      <c r="TKK40" s="22"/>
      <c r="TKL40" s="20"/>
      <c r="TKY40" s="22"/>
      <c r="TKZ40" s="20"/>
      <c r="TLM40" s="22"/>
      <c r="TLN40" s="20"/>
      <c r="TMA40" s="22"/>
      <c r="TMB40" s="20"/>
      <c r="TMO40" s="22"/>
      <c r="TMP40" s="20"/>
      <c r="TNC40" s="22"/>
      <c r="TND40" s="20"/>
      <c r="TNQ40" s="22"/>
      <c r="TNR40" s="20"/>
      <c r="TOE40" s="22"/>
      <c r="TOF40" s="20"/>
      <c r="TOS40" s="22"/>
      <c r="TOT40" s="20"/>
      <c r="TPG40" s="22"/>
      <c r="TPH40" s="20"/>
      <c r="TPU40" s="22"/>
      <c r="TPV40" s="20"/>
      <c r="TQI40" s="22"/>
      <c r="TQJ40" s="20"/>
      <c r="TQW40" s="22"/>
      <c r="TQX40" s="20"/>
      <c r="TRK40" s="22"/>
      <c r="TRL40" s="20"/>
      <c r="TRY40" s="22"/>
      <c r="TRZ40" s="20"/>
      <c r="TSM40" s="22"/>
      <c r="TSN40" s="20"/>
      <c r="TTA40" s="22"/>
      <c r="TTB40" s="20"/>
      <c r="TTO40" s="22"/>
      <c r="TTP40" s="20"/>
      <c r="TUC40" s="22"/>
      <c r="TUD40" s="20"/>
      <c r="TUQ40" s="22"/>
      <c r="TUR40" s="20"/>
      <c r="TVE40" s="22"/>
      <c r="TVF40" s="20"/>
      <c r="TVS40" s="22"/>
      <c r="TVT40" s="20"/>
      <c r="TWG40" s="22"/>
      <c r="TWH40" s="20"/>
      <c r="TWU40" s="22"/>
      <c r="TWV40" s="20"/>
      <c r="TXI40" s="22"/>
      <c r="TXJ40" s="20"/>
      <c r="TXW40" s="22"/>
      <c r="TXX40" s="20"/>
      <c r="TYK40" s="22"/>
      <c r="TYL40" s="20"/>
      <c r="TYY40" s="22"/>
      <c r="TYZ40" s="20"/>
      <c r="TZM40" s="22"/>
      <c r="TZN40" s="20"/>
      <c r="UAA40" s="22"/>
      <c r="UAB40" s="20"/>
      <c r="UAO40" s="22"/>
      <c r="UAP40" s="20"/>
      <c r="UBC40" s="22"/>
      <c r="UBD40" s="20"/>
      <c r="UBQ40" s="22"/>
      <c r="UBR40" s="20"/>
      <c r="UCE40" s="22"/>
      <c r="UCF40" s="20"/>
      <c r="UCS40" s="22"/>
      <c r="UCT40" s="20"/>
      <c r="UDG40" s="22"/>
      <c r="UDH40" s="20"/>
      <c r="UDU40" s="22"/>
      <c r="UDV40" s="20"/>
      <c r="UEI40" s="22"/>
      <c r="UEJ40" s="20"/>
      <c r="UEW40" s="22"/>
      <c r="UEX40" s="20"/>
      <c r="UFK40" s="22"/>
      <c r="UFL40" s="20"/>
      <c r="UFY40" s="22"/>
      <c r="UFZ40" s="20"/>
      <c r="UGM40" s="22"/>
      <c r="UGN40" s="20"/>
      <c r="UHA40" s="22"/>
      <c r="UHB40" s="20"/>
      <c r="UHO40" s="22"/>
      <c r="UHP40" s="20"/>
      <c r="UIC40" s="22"/>
      <c r="UID40" s="20"/>
      <c r="UIQ40" s="22"/>
      <c r="UIR40" s="20"/>
      <c r="UJE40" s="22"/>
      <c r="UJF40" s="20"/>
      <c r="UJS40" s="22"/>
      <c r="UJT40" s="20"/>
      <c r="UKG40" s="22"/>
      <c r="UKH40" s="20"/>
      <c r="UKU40" s="22"/>
      <c r="UKV40" s="20"/>
      <c r="ULI40" s="22"/>
      <c r="ULJ40" s="20"/>
      <c r="ULW40" s="22"/>
      <c r="ULX40" s="20"/>
      <c r="UMK40" s="22"/>
      <c r="UML40" s="20"/>
      <c r="UMY40" s="22"/>
      <c r="UMZ40" s="20"/>
      <c r="UNM40" s="22"/>
      <c r="UNN40" s="20"/>
      <c r="UOA40" s="22"/>
      <c r="UOB40" s="20"/>
      <c r="UOO40" s="22"/>
      <c r="UOP40" s="20"/>
      <c r="UPC40" s="22"/>
      <c r="UPD40" s="20"/>
      <c r="UPQ40" s="22"/>
      <c r="UPR40" s="20"/>
      <c r="UQE40" s="22"/>
      <c r="UQF40" s="20"/>
      <c r="UQS40" s="22"/>
      <c r="UQT40" s="20"/>
      <c r="URG40" s="22"/>
      <c r="URH40" s="20"/>
      <c r="URU40" s="22"/>
      <c r="URV40" s="20"/>
      <c r="USI40" s="22"/>
      <c r="USJ40" s="20"/>
      <c r="USW40" s="22"/>
      <c r="USX40" s="20"/>
      <c r="UTK40" s="22"/>
      <c r="UTL40" s="20"/>
      <c r="UTY40" s="22"/>
      <c r="UTZ40" s="20"/>
      <c r="UUM40" s="22"/>
      <c r="UUN40" s="20"/>
      <c r="UVA40" s="22"/>
      <c r="UVB40" s="20"/>
      <c r="UVO40" s="22"/>
      <c r="UVP40" s="20"/>
      <c r="UWC40" s="22"/>
      <c r="UWD40" s="20"/>
      <c r="UWQ40" s="22"/>
      <c r="UWR40" s="20"/>
      <c r="UXE40" s="22"/>
      <c r="UXF40" s="20"/>
      <c r="UXS40" s="22"/>
      <c r="UXT40" s="20"/>
      <c r="UYG40" s="22"/>
      <c r="UYH40" s="20"/>
      <c r="UYU40" s="22"/>
      <c r="UYV40" s="20"/>
      <c r="UZI40" s="22"/>
      <c r="UZJ40" s="20"/>
      <c r="UZW40" s="22"/>
      <c r="UZX40" s="20"/>
      <c r="VAK40" s="22"/>
      <c r="VAL40" s="20"/>
      <c r="VAY40" s="22"/>
      <c r="VAZ40" s="20"/>
      <c r="VBM40" s="22"/>
      <c r="VBN40" s="20"/>
      <c r="VCA40" s="22"/>
      <c r="VCB40" s="20"/>
      <c r="VCO40" s="22"/>
      <c r="VCP40" s="20"/>
      <c r="VDC40" s="22"/>
      <c r="VDD40" s="20"/>
      <c r="VDQ40" s="22"/>
      <c r="VDR40" s="20"/>
      <c r="VEE40" s="22"/>
      <c r="VEF40" s="20"/>
      <c r="VES40" s="22"/>
      <c r="VET40" s="20"/>
      <c r="VFG40" s="22"/>
      <c r="VFH40" s="20"/>
      <c r="VFU40" s="22"/>
      <c r="VFV40" s="20"/>
      <c r="VGI40" s="22"/>
      <c r="VGJ40" s="20"/>
      <c r="VGW40" s="22"/>
      <c r="VGX40" s="20"/>
      <c r="VHK40" s="22"/>
      <c r="VHL40" s="20"/>
      <c r="VHY40" s="22"/>
      <c r="VHZ40" s="20"/>
      <c r="VIM40" s="22"/>
      <c r="VIN40" s="20"/>
      <c r="VJA40" s="22"/>
      <c r="VJB40" s="20"/>
      <c r="VJO40" s="22"/>
      <c r="VJP40" s="20"/>
      <c r="VKC40" s="22"/>
      <c r="VKD40" s="20"/>
      <c r="VKQ40" s="22"/>
      <c r="VKR40" s="20"/>
      <c r="VLE40" s="22"/>
      <c r="VLF40" s="20"/>
      <c r="VLS40" s="22"/>
      <c r="VLT40" s="20"/>
      <c r="VMG40" s="22"/>
      <c r="VMH40" s="20"/>
      <c r="VMU40" s="22"/>
      <c r="VMV40" s="20"/>
      <c r="VNI40" s="22"/>
      <c r="VNJ40" s="20"/>
      <c r="VNW40" s="22"/>
      <c r="VNX40" s="20"/>
      <c r="VOK40" s="22"/>
      <c r="VOL40" s="20"/>
      <c r="VOY40" s="22"/>
      <c r="VOZ40" s="20"/>
      <c r="VPM40" s="22"/>
      <c r="VPN40" s="20"/>
      <c r="VQA40" s="22"/>
      <c r="VQB40" s="20"/>
      <c r="VQO40" s="22"/>
      <c r="VQP40" s="20"/>
      <c r="VRC40" s="22"/>
      <c r="VRD40" s="20"/>
      <c r="VRQ40" s="22"/>
      <c r="VRR40" s="20"/>
      <c r="VSE40" s="22"/>
      <c r="VSF40" s="20"/>
      <c r="VSS40" s="22"/>
      <c r="VST40" s="20"/>
      <c r="VTG40" s="22"/>
      <c r="VTH40" s="20"/>
      <c r="VTU40" s="22"/>
      <c r="VTV40" s="20"/>
      <c r="VUI40" s="22"/>
      <c r="VUJ40" s="20"/>
      <c r="VUW40" s="22"/>
      <c r="VUX40" s="20"/>
      <c r="VVK40" s="22"/>
      <c r="VVL40" s="20"/>
      <c r="VVY40" s="22"/>
      <c r="VVZ40" s="20"/>
      <c r="VWM40" s="22"/>
      <c r="VWN40" s="20"/>
      <c r="VXA40" s="22"/>
      <c r="VXB40" s="20"/>
      <c r="VXO40" s="22"/>
      <c r="VXP40" s="20"/>
      <c r="VYC40" s="22"/>
      <c r="VYD40" s="20"/>
      <c r="VYQ40" s="22"/>
      <c r="VYR40" s="20"/>
      <c r="VZE40" s="22"/>
      <c r="VZF40" s="20"/>
      <c r="VZS40" s="22"/>
      <c r="VZT40" s="20"/>
      <c r="WAG40" s="22"/>
      <c r="WAH40" s="20"/>
      <c r="WAU40" s="22"/>
      <c r="WAV40" s="20"/>
      <c r="WBI40" s="22"/>
      <c r="WBJ40" s="20"/>
      <c r="WBW40" s="22"/>
      <c r="WBX40" s="20"/>
      <c r="WCK40" s="22"/>
      <c r="WCL40" s="20"/>
      <c r="WCY40" s="22"/>
      <c r="WCZ40" s="20"/>
      <c r="WDM40" s="22"/>
      <c r="WDN40" s="20"/>
      <c r="WEA40" s="22"/>
      <c r="WEB40" s="20"/>
      <c r="WEO40" s="22"/>
      <c r="WEP40" s="20"/>
      <c r="WFC40" s="22"/>
      <c r="WFD40" s="20"/>
      <c r="WFQ40" s="22"/>
      <c r="WFR40" s="20"/>
      <c r="WGE40" s="22"/>
      <c r="WGF40" s="20"/>
      <c r="WGS40" s="22"/>
      <c r="WGT40" s="20"/>
      <c r="WHG40" s="22"/>
      <c r="WHH40" s="20"/>
      <c r="WHU40" s="22"/>
      <c r="WHV40" s="20"/>
      <c r="WII40" s="22"/>
      <c r="WIJ40" s="20"/>
      <c r="WIW40" s="22"/>
      <c r="WIX40" s="20"/>
      <c r="WJK40" s="22"/>
      <c r="WJL40" s="20"/>
      <c r="WJY40" s="22"/>
      <c r="WJZ40" s="20"/>
      <c r="WKM40" s="22"/>
      <c r="WKN40" s="20"/>
      <c r="WLA40" s="22"/>
      <c r="WLB40" s="20"/>
      <c r="WLO40" s="22"/>
      <c r="WLP40" s="20"/>
      <c r="WMC40" s="22"/>
      <c r="WMD40" s="20"/>
      <c r="WMQ40" s="22"/>
      <c r="WMR40" s="20"/>
      <c r="WNE40" s="22"/>
      <c r="WNF40" s="20"/>
      <c r="WNS40" s="22"/>
      <c r="WNT40" s="20"/>
      <c r="WOG40" s="22"/>
      <c r="WOH40" s="20"/>
      <c r="WOU40" s="22"/>
      <c r="WOV40" s="20"/>
      <c r="WPI40" s="22"/>
      <c r="WPJ40" s="20"/>
      <c r="WPW40" s="22"/>
      <c r="WPX40" s="20"/>
      <c r="WQK40" s="22"/>
      <c r="WQL40" s="20"/>
      <c r="WQY40" s="22"/>
      <c r="WQZ40" s="20"/>
      <c r="WRM40" s="22"/>
      <c r="WRN40" s="20"/>
      <c r="WSA40" s="22"/>
      <c r="WSB40" s="20"/>
      <c r="WSO40" s="22"/>
      <c r="WSP40" s="20"/>
      <c r="WTC40" s="22"/>
      <c r="WTD40" s="20"/>
      <c r="WTQ40" s="22"/>
      <c r="WTR40" s="20"/>
      <c r="WUE40" s="22"/>
      <c r="WUF40" s="20"/>
      <c r="WUS40" s="22"/>
      <c r="WUT40" s="20"/>
      <c r="WVG40" s="22"/>
      <c r="WVH40" s="20"/>
      <c r="WVU40" s="22"/>
      <c r="WVV40" s="20"/>
      <c r="WWI40" s="22"/>
      <c r="WWJ40" s="20"/>
      <c r="WWW40" s="22"/>
      <c r="WWX40" s="20"/>
      <c r="WXK40" s="22"/>
      <c r="WXL40" s="20"/>
      <c r="WXY40" s="22"/>
      <c r="WXZ40" s="20"/>
      <c r="WYM40" s="22"/>
      <c r="WYN40" s="20"/>
      <c r="WZA40" s="22"/>
      <c r="WZB40" s="20"/>
      <c r="WZO40" s="22"/>
      <c r="WZP40" s="20"/>
      <c r="XAC40" s="22"/>
      <c r="XAD40" s="20"/>
      <c r="XAQ40" s="22"/>
      <c r="XAR40" s="20"/>
      <c r="XBE40" s="22"/>
      <c r="XBF40" s="20"/>
      <c r="XBS40" s="22"/>
      <c r="XBT40" s="20"/>
      <c r="XCG40" s="22"/>
      <c r="XCH40" s="20"/>
      <c r="XCU40" s="22"/>
      <c r="XCV40" s="20"/>
      <c r="XDI40" s="22"/>
      <c r="XDJ40" s="20"/>
      <c r="XDW40" s="22"/>
      <c r="XDX40" s="20"/>
      <c r="XEK40" s="22"/>
      <c r="XEL40" s="20"/>
      <c r="XEY40" s="22"/>
      <c r="XEZ40" s="20"/>
    </row>
    <row r="41" spans="1:1022 1035:2044 2057:3066 3079:4088 4101:5110 5123:6132 6145:7168 7181:8190 8203:9212 9225:10234 10247:11256 11269:12278 12291:13300 13313:14336 14349:15358 15371:16380" x14ac:dyDescent="0.3">
      <c r="A41" s="48" t="s">
        <v>43</v>
      </c>
      <c r="B41" s="40">
        <v>0</v>
      </c>
      <c r="C41" s="40">
        <v>0</v>
      </c>
      <c r="D41" s="40">
        <v>0</v>
      </c>
      <c r="E41" s="40">
        <v>0</v>
      </c>
      <c r="F41" s="40">
        <v>0</v>
      </c>
      <c r="G41" s="40">
        <v>0</v>
      </c>
      <c r="H41" s="40">
        <v>0</v>
      </c>
      <c r="I41" s="40">
        <v>0</v>
      </c>
      <c r="J41" s="40">
        <v>0</v>
      </c>
      <c r="K41" s="40">
        <v>0</v>
      </c>
      <c r="L41" s="40">
        <v>0</v>
      </c>
      <c r="M41" s="40">
        <v>0</v>
      </c>
      <c r="N41" s="40">
        <f>SUM('Buget personal'!$B41:$M41)</f>
        <v>0</v>
      </c>
    </row>
    <row r="42" spans="1:1022 1035:2044 2057:3066 3079:4088 4101:5110 5123:6132 6145:7168 7181:8190 8203:9212 9225:10234 10247:11256 11269:12278 12291:13300 13313:14336 14349:15358 15371:16380" x14ac:dyDescent="0.3">
      <c r="A42" s="51" t="s">
        <v>44</v>
      </c>
      <c r="B42" s="40">
        <v>0</v>
      </c>
      <c r="C42" s="40">
        <v>0</v>
      </c>
      <c r="D42" s="40">
        <v>0</v>
      </c>
      <c r="E42" s="40">
        <v>0</v>
      </c>
      <c r="F42" s="40">
        <v>0</v>
      </c>
      <c r="G42" s="40">
        <v>0</v>
      </c>
      <c r="H42" s="40">
        <v>0</v>
      </c>
      <c r="I42" s="40">
        <v>0</v>
      </c>
      <c r="J42" s="40">
        <v>0</v>
      </c>
      <c r="K42" s="40">
        <v>0</v>
      </c>
      <c r="L42" s="40">
        <v>0</v>
      </c>
      <c r="M42" s="40">
        <v>0</v>
      </c>
      <c r="N42" s="40">
        <f>SUM('Buget personal'!$B42:$M42)</f>
        <v>0</v>
      </c>
    </row>
    <row r="43" spans="1:1022 1035:2044 2057:3066 3079:4088 4101:5110 5123:6132 6145:7168 7181:8190 8203:9212 9225:10234 10247:11256 11269:12278 12291:13300 13313:14336 14349:15358 15371:16380" x14ac:dyDescent="0.3">
      <c r="A43" s="48" t="s">
        <v>45</v>
      </c>
      <c r="B43" s="40">
        <v>0</v>
      </c>
      <c r="C43" s="40">
        <v>0</v>
      </c>
      <c r="D43" s="40">
        <v>0</v>
      </c>
      <c r="E43" s="40">
        <v>0</v>
      </c>
      <c r="F43" s="40">
        <v>0</v>
      </c>
      <c r="G43" s="40">
        <v>0</v>
      </c>
      <c r="H43" s="40">
        <v>0</v>
      </c>
      <c r="I43" s="40">
        <v>0</v>
      </c>
      <c r="J43" s="40">
        <v>0</v>
      </c>
      <c r="K43" s="40">
        <v>0</v>
      </c>
      <c r="L43" s="40">
        <v>0</v>
      </c>
      <c r="M43" s="40">
        <v>0</v>
      </c>
      <c r="N43" s="40">
        <f>SUM('Buget personal'!$B43:$M43)</f>
        <v>0</v>
      </c>
    </row>
    <row r="44" spans="1:1022 1035:2044 2057:3066 3079:4088 4101:5110 5123:6132 6145:7168 7181:8190 8203:9212 9225:10234 10247:11256 11269:12278 12291:13300 13313:14336 14349:15358 15371:16380" x14ac:dyDescent="0.3">
      <c r="A44" s="48" t="s">
        <v>46</v>
      </c>
      <c r="B44" s="40">
        <v>0</v>
      </c>
      <c r="C44" s="40">
        <v>0</v>
      </c>
      <c r="D44" s="40">
        <v>0</v>
      </c>
      <c r="E44" s="40">
        <v>0</v>
      </c>
      <c r="F44" s="40">
        <v>0</v>
      </c>
      <c r="G44" s="40">
        <v>0</v>
      </c>
      <c r="H44" s="40">
        <v>0</v>
      </c>
      <c r="I44" s="40">
        <v>0</v>
      </c>
      <c r="J44" s="40">
        <v>0</v>
      </c>
      <c r="K44" s="40">
        <v>0</v>
      </c>
      <c r="L44" s="40">
        <v>0</v>
      </c>
      <c r="M44" s="40">
        <v>0</v>
      </c>
      <c r="N44" s="40">
        <f>SUM('Buget personal'!$B44:$M44)</f>
        <v>0</v>
      </c>
    </row>
    <row r="45" spans="1:1022 1035:2044 2057:3066 3079:4088 4101:5110 5123:6132 6145:7168 7181:8190 8203:9212 9225:10234 10247:11256 11269:12278 12291:13300 13313:14336 14349:15358 15371:16380" x14ac:dyDescent="0.3">
      <c r="A45" s="48" t="s">
        <v>47</v>
      </c>
      <c r="B45" s="40">
        <v>0</v>
      </c>
      <c r="C45" s="40">
        <v>0</v>
      </c>
      <c r="D45" s="40">
        <v>0</v>
      </c>
      <c r="E45" s="40">
        <v>0</v>
      </c>
      <c r="F45" s="40">
        <v>0</v>
      </c>
      <c r="G45" s="40">
        <v>0</v>
      </c>
      <c r="H45" s="40">
        <v>0</v>
      </c>
      <c r="I45" s="40">
        <v>0</v>
      </c>
      <c r="J45" s="40">
        <v>0</v>
      </c>
      <c r="K45" s="40">
        <v>0</v>
      </c>
      <c r="L45" s="40">
        <v>0</v>
      </c>
      <c r="M45" s="40">
        <v>0</v>
      </c>
      <c r="N45" s="40">
        <f>SUM('Buget personal'!$B45:$M45)</f>
        <v>0</v>
      </c>
    </row>
    <row r="46" spans="1:1022 1035:2044 2057:3066 3079:4088 4101:5110 5123:6132 6145:7168 7181:8190 8203:9212 9225:10234 10247:11256 11269:12278 12291:13300 13313:14336 14349:15358 15371:16380" x14ac:dyDescent="0.3">
      <c r="A46" s="48" t="s">
        <v>48</v>
      </c>
      <c r="B46" s="40">
        <v>0</v>
      </c>
      <c r="C46" s="40">
        <v>0</v>
      </c>
      <c r="D46" s="40">
        <v>0</v>
      </c>
      <c r="E46" s="40">
        <v>0</v>
      </c>
      <c r="F46" s="40">
        <v>0</v>
      </c>
      <c r="G46" s="40">
        <v>0</v>
      </c>
      <c r="H46" s="40">
        <v>0</v>
      </c>
      <c r="I46" s="40">
        <v>0</v>
      </c>
      <c r="J46" s="40">
        <v>0</v>
      </c>
      <c r="K46" s="40">
        <v>0</v>
      </c>
      <c r="L46" s="40">
        <v>0</v>
      </c>
      <c r="M46" s="40">
        <v>0</v>
      </c>
      <c r="N46" s="40">
        <f>SUM('Buget personal'!$B46:$M46)</f>
        <v>0</v>
      </c>
    </row>
    <row r="47" spans="1:1022 1035:2044 2057:3066 3079:4088 4101:5110 5123:6132 6145:7168 7181:8190 8203:9212 9225:10234 10247:11256 11269:12278 12291:13300 13313:14336 14349:15358 15371:16380" ht="19" thickBot="1" x14ac:dyDescent="0.35">
      <c r="A47" s="48" t="s">
        <v>49</v>
      </c>
      <c r="B47" s="40">
        <v>0</v>
      </c>
      <c r="C47" s="40">
        <v>0</v>
      </c>
      <c r="D47" s="40">
        <v>0</v>
      </c>
      <c r="E47" s="40">
        <v>0</v>
      </c>
      <c r="F47" s="40">
        <v>0</v>
      </c>
      <c r="G47" s="40">
        <v>0</v>
      </c>
      <c r="H47" s="40">
        <v>0</v>
      </c>
      <c r="I47" s="40">
        <v>0</v>
      </c>
      <c r="J47" s="40">
        <v>0</v>
      </c>
      <c r="K47" s="40">
        <v>0</v>
      </c>
      <c r="L47" s="40">
        <v>0</v>
      </c>
      <c r="M47" s="40">
        <v>0</v>
      </c>
      <c r="N47" s="40">
        <f>SUM('Buget personal'!$B47:$M47)</f>
        <v>0</v>
      </c>
    </row>
    <row r="48" spans="1:1022 1035:2044 2057:3066 3079:4088 4101:5110 5123:6132 6145:7168 7181:8190 8203:9212 9225:10234 10247:11256 11269:12278 12291:13300 13313:14336 14349:15358 15371:16380" s="7" customFormat="1" ht="20.399999999999999" customHeight="1" x14ac:dyDescent="0.45">
      <c r="A48" s="35" t="s">
        <v>83</v>
      </c>
      <c r="B48" s="41">
        <f>SUBTOTAL(109,'Buget personal'!$B$41:$B$47)</f>
        <v>0</v>
      </c>
      <c r="C48" s="41">
        <f>SUBTOTAL(109,'Buget personal'!$C$41:$C$47)</f>
        <v>0</v>
      </c>
      <c r="D48" s="41">
        <f>SUBTOTAL(109,'Buget personal'!$D$41:$D$47)</f>
        <v>0</v>
      </c>
      <c r="E48" s="41">
        <f>SUBTOTAL(109,'Buget personal'!$E$41:$E$47)</f>
        <v>0</v>
      </c>
      <c r="F48" s="41">
        <f>SUBTOTAL(109,'Buget personal'!$F$41:$F$47)</f>
        <v>0</v>
      </c>
      <c r="G48" s="41">
        <f>SUBTOTAL(109,'Buget personal'!$G$41:$G$47)</f>
        <v>0</v>
      </c>
      <c r="H48" s="41">
        <f>SUBTOTAL(109,'Buget personal'!$H$41:$H$47)</f>
        <v>0</v>
      </c>
      <c r="I48" s="41">
        <f>SUBTOTAL(109,'Buget personal'!$I$41:$I$47)</f>
        <v>0</v>
      </c>
      <c r="J48" s="41">
        <f>SUBTOTAL(109,'Buget personal'!$J$41:$J$47)</f>
        <v>0</v>
      </c>
      <c r="K48" s="41">
        <f>SUBTOTAL(109,'Buget personal'!$K$41:$K$47)</f>
        <v>0</v>
      </c>
      <c r="L48" s="41">
        <f>SUBTOTAL(109,'Buget personal'!$L$41:$L$47)</f>
        <v>0</v>
      </c>
      <c r="M48" s="41">
        <f>SUBTOTAL(109,'Buget personal'!$M$41:$M$47)</f>
        <v>0</v>
      </c>
      <c r="N48" s="62">
        <f>SUBTOTAL(109,'Buget personal'!$N$41:$N$47)</f>
        <v>0</v>
      </c>
      <c r="O48" s="27"/>
      <c r="P48" s="27"/>
      <c r="Q48" s="27"/>
      <c r="R48" s="27"/>
      <c r="S48" s="26"/>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row>
    <row r="49" spans="1:1022 1035:2044 2057:3066 3079:4088 4101:5110 5123:6132 6145:7168 7181:8190 8203:9212 9225:10234 10247:11256 11269:12278 12291:13300 13313:14336 14349:15358 15371:16380" s="21" customFormat="1" ht="26.5" thickBot="1" x14ac:dyDescent="0.35">
      <c r="A49" s="20" t="s">
        <v>51</v>
      </c>
      <c r="B49" s="44" t="s">
        <v>0</v>
      </c>
      <c r="C49" s="44" t="s">
        <v>1</v>
      </c>
      <c r="D49" s="44" t="s">
        <v>2</v>
      </c>
      <c r="E49" s="44" t="s">
        <v>3</v>
      </c>
      <c r="F49" s="44" t="s">
        <v>4</v>
      </c>
      <c r="G49" s="44" t="s">
        <v>5</v>
      </c>
      <c r="H49" s="44" t="s">
        <v>6</v>
      </c>
      <c r="I49" s="44" t="s">
        <v>7</v>
      </c>
      <c r="J49" s="44" t="s">
        <v>8</v>
      </c>
      <c r="K49" s="44" t="s">
        <v>9</v>
      </c>
      <c r="L49" s="44" t="s">
        <v>10</v>
      </c>
      <c r="M49" s="44" t="s">
        <v>11</v>
      </c>
      <c r="N49" s="45" t="s">
        <v>12</v>
      </c>
      <c r="O49" s="76" t="s">
        <v>124</v>
      </c>
      <c r="P49" s="76" t="s">
        <v>125</v>
      </c>
      <c r="Q49" s="21" t="s">
        <v>126</v>
      </c>
      <c r="R49" s="21" t="s">
        <v>127</v>
      </c>
      <c r="S49" s="26"/>
      <c r="T49" s="32"/>
      <c r="U49" s="32"/>
      <c r="V49" s="32"/>
      <c r="W49" s="32"/>
      <c r="X49" s="32"/>
      <c r="Y49" s="32"/>
      <c r="Z49" s="32"/>
      <c r="AA49" s="33"/>
      <c r="AB49" s="31"/>
      <c r="AC49" s="32"/>
      <c r="AD49" s="32"/>
      <c r="AE49" s="32"/>
      <c r="AF49" s="32"/>
      <c r="AG49" s="32"/>
      <c r="AH49" s="32"/>
      <c r="AI49" s="32"/>
      <c r="AJ49" s="32"/>
      <c r="AK49" s="32"/>
      <c r="AL49" s="32"/>
      <c r="AM49" s="32"/>
      <c r="AN49" s="32"/>
      <c r="AO49" s="33"/>
      <c r="AP49" s="31"/>
      <c r="AQ49" s="32"/>
      <c r="AR49" s="32"/>
      <c r="AS49" s="32"/>
      <c r="AT49" s="32"/>
      <c r="AU49" s="32"/>
      <c r="AV49" s="32"/>
      <c r="AW49" s="32"/>
      <c r="AX49" s="32"/>
      <c r="AY49" s="32"/>
      <c r="AZ49" s="32"/>
      <c r="BA49" s="32"/>
      <c r="BB49" s="32"/>
      <c r="BC49" s="33"/>
      <c r="BD49" s="31"/>
      <c r="BE49" s="32"/>
      <c r="BF49" s="32"/>
      <c r="BG49" s="32"/>
      <c r="BH49" s="32"/>
      <c r="BI49" s="32"/>
      <c r="BJ49" s="32"/>
      <c r="BK49" s="32"/>
      <c r="BL49" s="32"/>
      <c r="BM49" s="32"/>
      <c r="BN49" s="32"/>
      <c r="BO49" s="32"/>
      <c r="BP49" s="32"/>
      <c r="BQ49" s="33"/>
      <c r="BR49" s="31"/>
      <c r="BS49" s="32"/>
      <c r="CE49" s="22"/>
      <c r="CF49" s="20"/>
      <c r="CS49" s="22"/>
      <c r="CT49" s="20"/>
      <c r="DG49" s="22"/>
      <c r="DH49" s="20"/>
      <c r="DU49" s="22"/>
      <c r="DV49" s="20"/>
      <c r="EI49" s="22"/>
      <c r="EJ49" s="20"/>
      <c r="EW49" s="22"/>
      <c r="EX49" s="20"/>
      <c r="FK49" s="22"/>
      <c r="FL49" s="20"/>
      <c r="FY49" s="22"/>
      <c r="FZ49" s="20"/>
      <c r="GM49" s="22"/>
      <c r="GN49" s="20"/>
      <c r="HA49" s="22"/>
      <c r="HB49" s="20"/>
      <c r="HO49" s="22"/>
      <c r="HP49" s="20"/>
      <c r="IC49" s="22"/>
      <c r="ID49" s="20"/>
      <c r="IQ49" s="22"/>
      <c r="IR49" s="20"/>
      <c r="JE49" s="22"/>
      <c r="JF49" s="20"/>
      <c r="JS49" s="22"/>
      <c r="JT49" s="20"/>
      <c r="KG49" s="22"/>
      <c r="KH49" s="20"/>
      <c r="KU49" s="22"/>
      <c r="KV49" s="20"/>
      <c r="LI49" s="22"/>
      <c r="LJ49" s="20"/>
      <c r="LW49" s="22"/>
      <c r="LX49" s="20"/>
      <c r="MK49" s="22"/>
      <c r="ML49" s="20"/>
      <c r="MY49" s="22"/>
      <c r="MZ49" s="20"/>
      <c r="NM49" s="22"/>
      <c r="NN49" s="20"/>
      <c r="OA49" s="22"/>
      <c r="OB49" s="20"/>
      <c r="OO49" s="22"/>
      <c r="OP49" s="20"/>
      <c r="PC49" s="22"/>
      <c r="PD49" s="20"/>
      <c r="PQ49" s="22"/>
      <c r="PR49" s="20"/>
      <c r="QE49" s="22"/>
      <c r="QF49" s="20"/>
      <c r="QS49" s="22"/>
      <c r="QT49" s="20"/>
      <c r="RG49" s="22"/>
      <c r="RH49" s="20"/>
      <c r="RU49" s="22"/>
      <c r="RV49" s="20"/>
      <c r="SI49" s="22"/>
      <c r="SJ49" s="20"/>
      <c r="SW49" s="22"/>
      <c r="SX49" s="20"/>
      <c r="TK49" s="22"/>
      <c r="TL49" s="20"/>
      <c r="TY49" s="22"/>
      <c r="TZ49" s="20"/>
      <c r="UM49" s="22"/>
      <c r="UN49" s="20"/>
      <c r="VA49" s="22"/>
      <c r="VB49" s="20"/>
      <c r="VO49" s="22"/>
      <c r="VP49" s="20"/>
      <c r="WC49" s="22"/>
      <c r="WD49" s="20"/>
      <c r="WQ49" s="22"/>
      <c r="WR49" s="20"/>
      <c r="XE49" s="22"/>
      <c r="XF49" s="20"/>
      <c r="XS49" s="22"/>
      <c r="XT49" s="20"/>
      <c r="YG49" s="22"/>
      <c r="YH49" s="20"/>
      <c r="YU49" s="22"/>
      <c r="YV49" s="20"/>
      <c r="ZI49" s="22"/>
      <c r="ZJ49" s="20"/>
      <c r="ZW49" s="22"/>
      <c r="ZX49" s="20"/>
      <c r="AAK49" s="22"/>
      <c r="AAL49" s="20"/>
      <c r="AAY49" s="22"/>
      <c r="AAZ49" s="20"/>
      <c r="ABM49" s="22"/>
      <c r="ABN49" s="20"/>
      <c r="ACA49" s="22"/>
      <c r="ACB49" s="20"/>
      <c r="ACO49" s="22"/>
      <c r="ACP49" s="20"/>
      <c r="ADC49" s="22"/>
      <c r="ADD49" s="20"/>
      <c r="ADQ49" s="22"/>
      <c r="ADR49" s="20"/>
      <c r="AEE49" s="22"/>
      <c r="AEF49" s="20"/>
      <c r="AES49" s="22"/>
      <c r="AET49" s="20"/>
      <c r="AFG49" s="22"/>
      <c r="AFH49" s="20"/>
      <c r="AFU49" s="22"/>
      <c r="AFV49" s="20"/>
      <c r="AGI49" s="22"/>
      <c r="AGJ49" s="20"/>
      <c r="AGW49" s="22"/>
      <c r="AGX49" s="20"/>
      <c r="AHK49" s="22"/>
      <c r="AHL49" s="20"/>
      <c r="AHY49" s="22"/>
      <c r="AHZ49" s="20"/>
      <c r="AIM49" s="22"/>
      <c r="AIN49" s="20"/>
      <c r="AJA49" s="22"/>
      <c r="AJB49" s="20"/>
      <c r="AJO49" s="22"/>
      <c r="AJP49" s="20"/>
      <c r="AKC49" s="22"/>
      <c r="AKD49" s="20"/>
      <c r="AKQ49" s="22"/>
      <c r="AKR49" s="20"/>
      <c r="ALE49" s="22"/>
      <c r="ALF49" s="20"/>
      <c r="ALS49" s="22"/>
      <c r="ALT49" s="20"/>
      <c r="AMG49" s="22"/>
      <c r="AMH49" s="20"/>
      <c r="AMU49" s="22"/>
      <c r="AMV49" s="20"/>
      <c r="ANI49" s="22"/>
      <c r="ANJ49" s="20"/>
      <c r="ANW49" s="22"/>
      <c r="ANX49" s="20"/>
      <c r="AOK49" s="22"/>
      <c r="AOL49" s="20"/>
      <c r="AOY49" s="22"/>
      <c r="AOZ49" s="20"/>
      <c r="APM49" s="22"/>
      <c r="APN49" s="20"/>
      <c r="AQA49" s="22"/>
      <c r="AQB49" s="20"/>
      <c r="AQO49" s="22"/>
      <c r="AQP49" s="20"/>
      <c r="ARC49" s="22"/>
      <c r="ARD49" s="20"/>
      <c r="ARQ49" s="22"/>
      <c r="ARR49" s="20"/>
      <c r="ASE49" s="22"/>
      <c r="ASF49" s="20"/>
      <c r="ASS49" s="22"/>
      <c r="AST49" s="20"/>
      <c r="ATG49" s="22"/>
      <c r="ATH49" s="20"/>
      <c r="ATU49" s="22"/>
      <c r="ATV49" s="20"/>
      <c r="AUI49" s="22"/>
      <c r="AUJ49" s="20"/>
      <c r="AUW49" s="22"/>
      <c r="AUX49" s="20"/>
      <c r="AVK49" s="22"/>
      <c r="AVL49" s="20"/>
      <c r="AVY49" s="22"/>
      <c r="AVZ49" s="20"/>
      <c r="AWM49" s="22"/>
      <c r="AWN49" s="20"/>
      <c r="AXA49" s="22"/>
      <c r="AXB49" s="20"/>
      <c r="AXO49" s="22"/>
      <c r="AXP49" s="20"/>
      <c r="AYC49" s="22"/>
      <c r="AYD49" s="20"/>
      <c r="AYQ49" s="22"/>
      <c r="AYR49" s="20"/>
      <c r="AZE49" s="22"/>
      <c r="AZF49" s="20"/>
      <c r="AZS49" s="22"/>
      <c r="AZT49" s="20"/>
      <c r="BAG49" s="22"/>
      <c r="BAH49" s="20"/>
      <c r="BAU49" s="22"/>
      <c r="BAV49" s="20"/>
      <c r="BBI49" s="22"/>
      <c r="BBJ49" s="20"/>
      <c r="BBW49" s="22"/>
      <c r="BBX49" s="20"/>
      <c r="BCK49" s="22"/>
      <c r="BCL49" s="20"/>
      <c r="BCY49" s="22"/>
      <c r="BCZ49" s="20"/>
      <c r="BDM49" s="22"/>
      <c r="BDN49" s="20"/>
      <c r="BEA49" s="22"/>
      <c r="BEB49" s="20"/>
      <c r="BEO49" s="22"/>
      <c r="BEP49" s="20"/>
      <c r="BFC49" s="22"/>
      <c r="BFD49" s="20"/>
      <c r="BFQ49" s="22"/>
      <c r="BFR49" s="20"/>
      <c r="BGE49" s="22"/>
      <c r="BGF49" s="20"/>
      <c r="BGS49" s="22"/>
      <c r="BGT49" s="20"/>
      <c r="BHG49" s="22"/>
      <c r="BHH49" s="20"/>
      <c r="BHU49" s="22"/>
      <c r="BHV49" s="20"/>
      <c r="BII49" s="22"/>
      <c r="BIJ49" s="20"/>
      <c r="BIW49" s="22"/>
      <c r="BIX49" s="20"/>
      <c r="BJK49" s="22"/>
      <c r="BJL49" s="20"/>
      <c r="BJY49" s="22"/>
      <c r="BJZ49" s="20"/>
      <c r="BKM49" s="22"/>
      <c r="BKN49" s="20"/>
      <c r="BLA49" s="22"/>
      <c r="BLB49" s="20"/>
      <c r="BLO49" s="22"/>
      <c r="BLP49" s="20"/>
      <c r="BMC49" s="22"/>
      <c r="BMD49" s="20"/>
      <c r="BMQ49" s="22"/>
      <c r="BMR49" s="20"/>
      <c r="BNE49" s="22"/>
      <c r="BNF49" s="20"/>
      <c r="BNS49" s="22"/>
      <c r="BNT49" s="20"/>
      <c r="BOG49" s="22"/>
      <c r="BOH49" s="20"/>
      <c r="BOU49" s="22"/>
      <c r="BOV49" s="20"/>
      <c r="BPI49" s="22"/>
      <c r="BPJ49" s="20"/>
      <c r="BPW49" s="22"/>
      <c r="BPX49" s="20"/>
      <c r="BQK49" s="22"/>
      <c r="BQL49" s="20"/>
      <c r="BQY49" s="22"/>
      <c r="BQZ49" s="20"/>
      <c r="BRM49" s="22"/>
      <c r="BRN49" s="20"/>
      <c r="BSA49" s="22"/>
      <c r="BSB49" s="20"/>
      <c r="BSO49" s="22"/>
      <c r="BSP49" s="20"/>
      <c r="BTC49" s="22"/>
      <c r="BTD49" s="20"/>
      <c r="BTQ49" s="22"/>
      <c r="BTR49" s="20"/>
      <c r="BUE49" s="22"/>
      <c r="BUF49" s="20"/>
      <c r="BUS49" s="22"/>
      <c r="BUT49" s="20"/>
      <c r="BVG49" s="22"/>
      <c r="BVH49" s="20"/>
      <c r="BVU49" s="22"/>
      <c r="BVV49" s="20"/>
      <c r="BWI49" s="22"/>
      <c r="BWJ49" s="20"/>
      <c r="BWW49" s="22"/>
      <c r="BWX49" s="20"/>
      <c r="BXK49" s="22"/>
      <c r="BXL49" s="20"/>
      <c r="BXY49" s="22"/>
      <c r="BXZ49" s="20"/>
      <c r="BYM49" s="22"/>
      <c r="BYN49" s="20"/>
      <c r="BZA49" s="22"/>
      <c r="BZB49" s="20"/>
      <c r="BZO49" s="22"/>
      <c r="BZP49" s="20"/>
      <c r="CAC49" s="22"/>
      <c r="CAD49" s="20"/>
      <c r="CAQ49" s="22"/>
      <c r="CAR49" s="20"/>
      <c r="CBE49" s="22"/>
      <c r="CBF49" s="20"/>
      <c r="CBS49" s="22"/>
      <c r="CBT49" s="20"/>
      <c r="CCG49" s="22"/>
      <c r="CCH49" s="20"/>
      <c r="CCU49" s="22"/>
      <c r="CCV49" s="20"/>
      <c r="CDI49" s="22"/>
      <c r="CDJ49" s="20"/>
      <c r="CDW49" s="22"/>
      <c r="CDX49" s="20"/>
      <c r="CEK49" s="22"/>
      <c r="CEL49" s="20"/>
      <c r="CEY49" s="22"/>
      <c r="CEZ49" s="20"/>
      <c r="CFM49" s="22"/>
      <c r="CFN49" s="20"/>
      <c r="CGA49" s="22"/>
      <c r="CGB49" s="20"/>
      <c r="CGO49" s="22"/>
      <c r="CGP49" s="20"/>
      <c r="CHC49" s="22"/>
      <c r="CHD49" s="20"/>
      <c r="CHQ49" s="22"/>
      <c r="CHR49" s="20"/>
      <c r="CIE49" s="22"/>
      <c r="CIF49" s="20"/>
      <c r="CIS49" s="22"/>
      <c r="CIT49" s="20"/>
      <c r="CJG49" s="22"/>
      <c r="CJH49" s="20"/>
      <c r="CJU49" s="22"/>
      <c r="CJV49" s="20"/>
      <c r="CKI49" s="22"/>
      <c r="CKJ49" s="20"/>
      <c r="CKW49" s="22"/>
      <c r="CKX49" s="20"/>
      <c r="CLK49" s="22"/>
      <c r="CLL49" s="20"/>
      <c r="CLY49" s="22"/>
      <c r="CLZ49" s="20"/>
      <c r="CMM49" s="22"/>
      <c r="CMN49" s="20"/>
      <c r="CNA49" s="22"/>
      <c r="CNB49" s="20"/>
      <c r="CNO49" s="22"/>
      <c r="CNP49" s="20"/>
      <c r="COC49" s="22"/>
      <c r="COD49" s="20"/>
      <c r="COQ49" s="22"/>
      <c r="COR49" s="20"/>
      <c r="CPE49" s="22"/>
      <c r="CPF49" s="20"/>
      <c r="CPS49" s="22"/>
      <c r="CPT49" s="20"/>
      <c r="CQG49" s="22"/>
      <c r="CQH49" s="20"/>
      <c r="CQU49" s="22"/>
      <c r="CQV49" s="20"/>
      <c r="CRI49" s="22"/>
      <c r="CRJ49" s="20"/>
      <c r="CRW49" s="22"/>
      <c r="CRX49" s="20"/>
      <c r="CSK49" s="22"/>
      <c r="CSL49" s="20"/>
      <c r="CSY49" s="22"/>
      <c r="CSZ49" s="20"/>
      <c r="CTM49" s="22"/>
      <c r="CTN49" s="20"/>
      <c r="CUA49" s="22"/>
      <c r="CUB49" s="20"/>
      <c r="CUO49" s="22"/>
      <c r="CUP49" s="20"/>
      <c r="CVC49" s="22"/>
      <c r="CVD49" s="20"/>
      <c r="CVQ49" s="22"/>
      <c r="CVR49" s="20"/>
      <c r="CWE49" s="22"/>
      <c r="CWF49" s="20"/>
      <c r="CWS49" s="22"/>
      <c r="CWT49" s="20"/>
      <c r="CXG49" s="22"/>
      <c r="CXH49" s="20"/>
      <c r="CXU49" s="22"/>
      <c r="CXV49" s="20"/>
      <c r="CYI49" s="22"/>
      <c r="CYJ49" s="20"/>
      <c r="CYW49" s="22"/>
      <c r="CYX49" s="20"/>
      <c r="CZK49" s="22"/>
      <c r="CZL49" s="20"/>
      <c r="CZY49" s="22"/>
      <c r="CZZ49" s="20"/>
      <c r="DAM49" s="22"/>
      <c r="DAN49" s="20"/>
      <c r="DBA49" s="22"/>
      <c r="DBB49" s="20"/>
      <c r="DBO49" s="22"/>
      <c r="DBP49" s="20"/>
      <c r="DCC49" s="22"/>
      <c r="DCD49" s="20"/>
      <c r="DCQ49" s="22"/>
      <c r="DCR49" s="20"/>
      <c r="DDE49" s="22"/>
      <c r="DDF49" s="20"/>
      <c r="DDS49" s="22"/>
      <c r="DDT49" s="20"/>
      <c r="DEG49" s="22"/>
      <c r="DEH49" s="20"/>
      <c r="DEU49" s="22"/>
      <c r="DEV49" s="20"/>
      <c r="DFI49" s="22"/>
      <c r="DFJ49" s="20"/>
      <c r="DFW49" s="22"/>
      <c r="DFX49" s="20"/>
      <c r="DGK49" s="22"/>
      <c r="DGL49" s="20"/>
      <c r="DGY49" s="22"/>
      <c r="DGZ49" s="20"/>
      <c r="DHM49" s="22"/>
      <c r="DHN49" s="20"/>
      <c r="DIA49" s="22"/>
      <c r="DIB49" s="20"/>
      <c r="DIO49" s="22"/>
      <c r="DIP49" s="20"/>
      <c r="DJC49" s="22"/>
      <c r="DJD49" s="20"/>
      <c r="DJQ49" s="22"/>
      <c r="DJR49" s="20"/>
      <c r="DKE49" s="22"/>
      <c r="DKF49" s="20"/>
      <c r="DKS49" s="22"/>
      <c r="DKT49" s="20"/>
      <c r="DLG49" s="22"/>
      <c r="DLH49" s="20"/>
      <c r="DLU49" s="22"/>
      <c r="DLV49" s="20"/>
      <c r="DMI49" s="22"/>
      <c r="DMJ49" s="20"/>
      <c r="DMW49" s="22"/>
      <c r="DMX49" s="20"/>
      <c r="DNK49" s="22"/>
      <c r="DNL49" s="20"/>
      <c r="DNY49" s="22"/>
      <c r="DNZ49" s="20"/>
      <c r="DOM49" s="22"/>
      <c r="DON49" s="20"/>
      <c r="DPA49" s="22"/>
      <c r="DPB49" s="20"/>
      <c r="DPO49" s="22"/>
      <c r="DPP49" s="20"/>
      <c r="DQC49" s="22"/>
      <c r="DQD49" s="20"/>
      <c r="DQQ49" s="22"/>
      <c r="DQR49" s="20"/>
      <c r="DRE49" s="22"/>
      <c r="DRF49" s="20"/>
      <c r="DRS49" s="22"/>
      <c r="DRT49" s="20"/>
      <c r="DSG49" s="22"/>
      <c r="DSH49" s="20"/>
      <c r="DSU49" s="22"/>
      <c r="DSV49" s="20"/>
      <c r="DTI49" s="22"/>
      <c r="DTJ49" s="20"/>
      <c r="DTW49" s="22"/>
      <c r="DTX49" s="20"/>
      <c r="DUK49" s="22"/>
      <c r="DUL49" s="20"/>
      <c r="DUY49" s="22"/>
      <c r="DUZ49" s="20"/>
      <c r="DVM49" s="22"/>
      <c r="DVN49" s="20"/>
      <c r="DWA49" s="22"/>
      <c r="DWB49" s="20"/>
      <c r="DWO49" s="22"/>
      <c r="DWP49" s="20"/>
      <c r="DXC49" s="22"/>
      <c r="DXD49" s="20"/>
      <c r="DXQ49" s="22"/>
      <c r="DXR49" s="20"/>
      <c r="DYE49" s="22"/>
      <c r="DYF49" s="20"/>
      <c r="DYS49" s="22"/>
      <c r="DYT49" s="20"/>
      <c r="DZG49" s="22"/>
      <c r="DZH49" s="20"/>
      <c r="DZU49" s="22"/>
      <c r="DZV49" s="20"/>
      <c r="EAI49" s="22"/>
      <c r="EAJ49" s="20"/>
      <c r="EAW49" s="22"/>
      <c r="EAX49" s="20"/>
      <c r="EBK49" s="22"/>
      <c r="EBL49" s="20"/>
      <c r="EBY49" s="22"/>
      <c r="EBZ49" s="20"/>
      <c r="ECM49" s="22"/>
      <c r="ECN49" s="20"/>
      <c r="EDA49" s="22"/>
      <c r="EDB49" s="20"/>
      <c r="EDO49" s="22"/>
      <c r="EDP49" s="20"/>
      <c r="EEC49" s="22"/>
      <c r="EED49" s="20"/>
      <c r="EEQ49" s="22"/>
      <c r="EER49" s="20"/>
      <c r="EFE49" s="22"/>
      <c r="EFF49" s="20"/>
      <c r="EFS49" s="22"/>
      <c r="EFT49" s="20"/>
      <c r="EGG49" s="22"/>
      <c r="EGH49" s="20"/>
      <c r="EGU49" s="22"/>
      <c r="EGV49" s="20"/>
      <c r="EHI49" s="22"/>
      <c r="EHJ49" s="20"/>
      <c r="EHW49" s="22"/>
      <c r="EHX49" s="20"/>
      <c r="EIK49" s="22"/>
      <c r="EIL49" s="20"/>
      <c r="EIY49" s="22"/>
      <c r="EIZ49" s="20"/>
      <c r="EJM49" s="22"/>
      <c r="EJN49" s="20"/>
      <c r="EKA49" s="22"/>
      <c r="EKB49" s="20"/>
      <c r="EKO49" s="22"/>
      <c r="EKP49" s="20"/>
      <c r="ELC49" s="22"/>
      <c r="ELD49" s="20"/>
      <c r="ELQ49" s="22"/>
      <c r="ELR49" s="20"/>
      <c r="EME49" s="22"/>
      <c r="EMF49" s="20"/>
      <c r="EMS49" s="22"/>
      <c r="EMT49" s="20"/>
      <c r="ENG49" s="22"/>
      <c r="ENH49" s="20"/>
      <c r="ENU49" s="22"/>
      <c r="ENV49" s="20"/>
      <c r="EOI49" s="22"/>
      <c r="EOJ49" s="20"/>
      <c r="EOW49" s="22"/>
      <c r="EOX49" s="20"/>
      <c r="EPK49" s="22"/>
      <c r="EPL49" s="20"/>
      <c r="EPY49" s="22"/>
      <c r="EPZ49" s="20"/>
      <c r="EQM49" s="22"/>
      <c r="EQN49" s="20"/>
      <c r="ERA49" s="22"/>
      <c r="ERB49" s="20"/>
      <c r="ERO49" s="22"/>
      <c r="ERP49" s="20"/>
      <c r="ESC49" s="22"/>
      <c r="ESD49" s="20"/>
      <c r="ESQ49" s="22"/>
      <c r="ESR49" s="20"/>
      <c r="ETE49" s="22"/>
      <c r="ETF49" s="20"/>
      <c r="ETS49" s="22"/>
      <c r="ETT49" s="20"/>
      <c r="EUG49" s="22"/>
      <c r="EUH49" s="20"/>
      <c r="EUU49" s="22"/>
      <c r="EUV49" s="20"/>
      <c r="EVI49" s="22"/>
      <c r="EVJ49" s="20"/>
      <c r="EVW49" s="22"/>
      <c r="EVX49" s="20"/>
      <c r="EWK49" s="22"/>
      <c r="EWL49" s="20"/>
      <c r="EWY49" s="22"/>
      <c r="EWZ49" s="20"/>
      <c r="EXM49" s="22"/>
      <c r="EXN49" s="20"/>
      <c r="EYA49" s="22"/>
      <c r="EYB49" s="20"/>
      <c r="EYO49" s="22"/>
      <c r="EYP49" s="20"/>
      <c r="EZC49" s="22"/>
      <c r="EZD49" s="20"/>
      <c r="EZQ49" s="22"/>
      <c r="EZR49" s="20"/>
      <c r="FAE49" s="22"/>
      <c r="FAF49" s="20"/>
      <c r="FAS49" s="22"/>
      <c r="FAT49" s="20"/>
      <c r="FBG49" s="22"/>
      <c r="FBH49" s="20"/>
      <c r="FBU49" s="22"/>
      <c r="FBV49" s="20"/>
      <c r="FCI49" s="22"/>
      <c r="FCJ49" s="20"/>
      <c r="FCW49" s="22"/>
      <c r="FCX49" s="20"/>
      <c r="FDK49" s="22"/>
      <c r="FDL49" s="20"/>
      <c r="FDY49" s="22"/>
      <c r="FDZ49" s="20"/>
      <c r="FEM49" s="22"/>
      <c r="FEN49" s="20"/>
      <c r="FFA49" s="22"/>
      <c r="FFB49" s="20"/>
      <c r="FFO49" s="22"/>
      <c r="FFP49" s="20"/>
      <c r="FGC49" s="22"/>
      <c r="FGD49" s="20"/>
      <c r="FGQ49" s="22"/>
      <c r="FGR49" s="20"/>
      <c r="FHE49" s="22"/>
      <c r="FHF49" s="20"/>
      <c r="FHS49" s="22"/>
      <c r="FHT49" s="20"/>
      <c r="FIG49" s="22"/>
      <c r="FIH49" s="20"/>
      <c r="FIU49" s="22"/>
      <c r="FIV49" s="20"/>
      <c r="FJI49" s="22"/>
      <c r="FJJ49" s="20"/>
      <c r="FJW49" s="22"/>
      <c r="FJX49" s="20"/>
      <c r="FKK49" s="22"/>
      <c r="FKL49" s="20"/>
      <c r="FKY49" s="22"/>
      <c r="FKZ49" s="20"/>
      <c r="FLM49" s="22"/>
      <c r="FLN49" s="20"/>
      <c r="FMA49" s="22"/>
      <c r="FMB49" s="20"/>
      <c r="FMO49" s="22"/>
      <c r="FMP49" s="20"/>
      <c r="FNC49" s="22"/>
      <c r="FND49" s="20"/>
      <c r="FNQ49" s="22"/>
      <c r="FNR49" s="20"/>
      <c r="FOE49" s="22"/>
      <c r="FOF49" s="20"/>
      <c r="FOS49" s="22"/>
      <c r="FOT49" s="20"/>
      <c r="FPG49" s="22"/>
      <c r="FPH49" s="20"/>
      <c r="FPU49" s="22"/>
      <c r="FPV49" s="20"/>
      <c r="FQI49" s="22"/>
      <c r="FQJ49" s="20"/>
      <c r="FQW49" s="22"/>
      <c r="FQX49" s="20"/>
      <c r="FRK49" s="22"/>
      <c r="FRL49" s="20"/>
      <c r="FRY49" s="22"/>
      <c r="FRZ49" s="20"/>
      <c r="FSM49" s="22"/>
      <c r="FSN49" s="20"/>
      <c r="FTA49" s="22"/>
      <c r="FTB49" s="20"/>
      <c r="FTO49" s="22"/>
      <c r="FTP49" s="20"/>
      <c r="FUC49" s="22"/>
      <c r="FUD49" s="20"/>
      <c r="FUQ49" s="22"/>
      <c r="FUR49" s="20"/>
      <c r="FVE49" s="22"/>
      <c r="FVF49" s="20"/>
      <c r="FVS49" s="22"/>
      <c r="FVT49" s="20"/>
      <c r="FWG49" s="22"/>
      <c r="FWH49" s="20"/>
      <c r="FWU49" s="22"/>
      <c r="FWV49" s="20"/>
      <c r="FXI49" s="22"/>
      <c r="FXJ49" s="20"/>
      <c r="FXW49" s="22"/>
      <c r="FXX49" s="20"/>
      <c r="FYK49" s="22"/>
      <c r="FYL49" s="20"/>
      <c r="FYY49" s="22"/>
      <c r="FYZ49" s="20"/>
      <c r="FZM49" s="22"/>
      <c r="FZN49" s="20"/>
      <c r="GAA49" s="22"/>
      <c r="GAB49" s="20"/>
      <c r="GAO49" s="22"/>
      <c r="GAP49" s="20"/>
      <c r="GBC49" s="22"/>
      <c r="GBD49" s="20"/>
      <c r="GBQ49" s="22"/>
      <c r="GBR49" s="20"/>
      <c r="GCE49" s="22"/>
      <c r="GCF49" s="20"/>
      <c r="GCS49" s="22"/>
      <c r="GCT49" s="20"/>
      <c r="GDG49" s="22"/>
      <c r="GDH49" s="20"/>
      <c r="GDU49" s="22"/>
      <c r="GDV49" s="20"/>
      <c r="GEI49" s="22"/>
      <c r="GEJ49" s="20"/>
      <c r="GEW49" s="22"/>
      <c r="GEX49" s="20"/>
      <c r="GFK49" s="22"/>
      <c r="GFL49" s="20"/>
      <c r="GFY49" s="22"/>
      <c r="GFZ49" s="20"/>
      <c r="GGM49" s="22"/>
      <c r="GGN49" s="20"/>
      <c r="GHA49" s="22"/>
      <c r="GHB49" s="20"/>
      <c r="GHO49" s="22"/>
      <c r="GHP49" s="20"/>
      <c r="GIC49" s="22"/>
      <c r="GID49" s="20"/>
      <c r="GIQ49" s="22"/>
      <c r="GIR49" s="20"/>
      <c r="GJE49" s="22"/>
      <c r="GJF49" s="20"/>
      <c r="GJS49" s="22"/>
      <c r="GJT49" s="20"/>
      <c r="GKG49" s="22"/>
      <c r="GKH49" s="20"/>
      <c r="GKU49" s="22"/>
      <c r="GKV49" s="20"/>
      <c r="GLI49" s="22"/>
      <c r="GLJ49" s="20"/>
      <c r="GLW49" s="22"/>
      <c r="GLX49" s="20"/>
      <c r="GMK49" s="22"/>
      <c r="GML49" s="20"/>
      <c r="GMY49" s="22"/>
      <c r="GMZ49" s="20"/>
      <c r="GNM49" s="22"/>
      <c r="GNN49" s="20"/>
      <c r="GOA49" s="22"/>
      <c r="GOB49" s="20"/>
      <c r="GOO49" s="22"/>
      <c r="GOP49" s="20"/>
      <c r="GPC49" s="22"/>
      <c r="GPD49" s="20"/>
      <c r="GPQ49" s="22"/>
      <c r="GPR49" s="20"/>
      <c r="GQE49" s="22"/>
      <c r="GQF49" s="20"/>
      <c r="GQS49" s="22"/>
      <c r="GQT49" s="20"/>
      <c r="GRG49" s="22"/>
      <c r="GRH49" s="20"/>
      <c r="GRU49" s="22"/>
      <c r="GRV49" s="20"/>
      <c r="GSI49" s="22"/>
      <c r="GSJ49" s="20"/>
      <c r="GSW49" s="22"/>
      <c r="GSX49" s="20"/>
      <c r="GTK49" s="22"/>
      <c r="GTL49" s="20"/>
      <c r="GTY49" s="22"/>
      <c r="GTZ49" s="20"/>
      <c r="GUM49" s="22"/>
      <c r="GUN49" s="20"/>
      <c r="GVA49" s="22"/>
      <c r="GVB49" s="20"/>
      <c r="GVO49" s="22"/>
      <c r="GVP49" s="20"/>
      <c r="GWC49" s="22"/>
      <c r="GWD49" s="20"/>
      <c r="GWQ49" s="22"/>
      <c r="GWR49" s="20"/>
      <c r="GXE49" s="22"/>
      <c r="GXF49" s="20"/>
      <c r="GXS49" s="22"/>
      <c r="GXT49" s="20"/>
      <c r="GYG49" s="22"/>
      <c r="GYH49" s="20"/>
      <c r="GYU49" s="22"/>
      <c r="GYV49" s="20"/>
      <c r="GZI49" s="22"/>
      <c r="GZJ49" s="20"/>
      <c r="GZW49" s="22"/>
      <c r="GZX49" s="20"/>
      <c r="HAK49" s="22"/>
      <c r="HAL49" s="20"/>
      <c r="HAY49" s="22"/>
      <c r="HAZ49" s="20"/>
      <c r="HBM49" s="22"/>
      <c r="HBN49" s="20"/>
      <c r="HCA49" s="22"/>
      <c r="HCB49" s="20"/>
      <c r="HCO49" s="22"/>
      <c r="HCP49" s="20"/>
      <c r="HDC49" s="22"/>
      <c r="HDD49" s="20"/>
      <c r="HDQ49" s="22"/>
      <c r="HDR49" s="20"/>
      <c r="HEE49" s="22"/>
      <c r="HEF49" s="20"/>
      <c r="HES49" s="22"/>
      <c r="HET49" s="20"/>
      <c r="HFG49" s="22"/>
      <c r="HFH49" s="20"/>
      <c r="HFU49" s="22"/>
      <c r="HFV49" s="20"/>
      <c r="HGI49" s="22"/>
      <c r="HGJ49" s="20"/>
      <c r="HGW49" s="22"/>
      <c r="HGX49" s="20"/>
      <c r="HHK49" s="22"/>
      <c r="HHL49" s="20"/>
      <c r="HHY49" s="22"/>
      <c r="HHZ49" s="20"/>
      <c r="HIM49" s="22"/>
      <c r="HIN49" s="20"/>
      <c r="HJA49" s="22"/>
      <c r="HJB49" s="20"/>
      <c r="HJO49" s="22"/>
      <c r="HJP49" s="20"/>
      <c r="HKC49" s="22"/>
      <c r="HKD49" s="20"/>
      <c r="HKQ49" s="22"/>
      <c r="HKR49" s="20"/>
      <c r="HLE49" s="22"/>
      <c r="HLF49" s="20"/>
      <c r="HLS49" s="22"/>
      <c r="HLT49" s="20"/>
      <c r="HMG49" s="22"/>
      <c r="HMH49" s="20"/>
      <c r="HMU49" s="22"/>
      <c r="HMV49" s="20"/>
      <c r="HNI49" s="22"/>
      <c r="HNJ49" s="20"/>
      <c r="HNW49" s="22"/>
      <c r="HNX49" s="20"/>
      <c r="HOK49" s="22"/>
      <c r="HOL49" s="20"/>
      <c r="HOY49" s="22"/>
      <c r="HOZ49" s="20"/>
      <c r="HPM49" s="22"/>
      <c r="HPN49" s="20"/>
      <c r="HQA49" s="22"/>
      <c r="HQB49" s="20"/>
      <c r="HQO49" s="22"/>
      <c r="HQP49" s="20"/>
      <c r="HRC49" s="22"/>
      <c r="HRD49" s="20"/>
      <c r="HRQ49" s="22"/>
      <c r="HRR49" s="20"/>
      <c r="HSE49" s="22"/>
      <c r="HSF49" s="20"/>
      <c r="HSS49" s="22"/>
      <c r="HST49" s="20"/>
      <c r="HTG49" s="22"/>
      <c r="HTH49" s="20"/>
      <c r="HTU49" s="22"/>
      <c r="HTV49" s="20"/>
      <c r="HUI49" s="22"/>
      <c r="HUJ49" s="20"/>
      <c r="HUW49" s="22"/>
      <c r="HUX49" s="20"/>
      <c r="HVK49" s="22"/>
      <c r="HVL49" s="20"/>
      <c r="HVY49" s="22"/>
      <c r="HVZ49" s="20"/>
      <c r="HWM49" s="22"/>
      <c r="HWN49" s="20"/>
      <c r="HXA49" s="22"/>
      <c r="HXB49" s="20"/>
      <c r="HXO49" s="22"/>
      <c r="HXP49" s="20"/>
      <c r="HYC49" s="22"/>
      <c r="HYD49" s="20"/>
      <c r="HYQ49" s="22"/>
      <c r="HYR49" s="20"/>
      <c r="HZE49" s="22"/>
      <c r="HZF49" s="20"/>
      <c r="HZS49" s="22"/>
      <c r="HZT49" s="20"/>
      <c r="IAG49" s="22"/>
      <c r="IAH49" s="20"/>
      <c r="IAU49" s="22"/>
      <c r="IAV49" s="20"/>
      <c r="IBI49" s="22"/>
      <c r="IBJ49" s="20"/>
      <c r="IBW49" s="22"/>
      <c r="IBX49" s="20"/>
      <c r="ICK49" s="22"/>
      <c r="ICL49" s="20"/>
      <c r="ICY49" s="22"/>
      <c r="ICZ49" s="20"/>
      <c r="IDM49" s="22"/>
      <c r="IDN49" s="20"/>
      <c r="IEA49" s="22"/>
      <c r="IEB49" s="20"/>
      <c r="IEO49" s="22"/>
      <c r="IEP49" s="20"/>
      <c r="IFC49" s="22"/>
      <c r="IFD49" s="20"/>
      <c r="IFQ49" s="22"/>
      <c r="IFR49" s="20"/>
      <c r="IGE49" s="22"/>
      <c r="IGF49" s="20"/>
      <c r="IGS49" s="22"/>
      <c r="IGT49" s="20"/>
      <c r="IHG49" s="22"/>
      <c r="IHH49" s="20"/>
      <c r="IHU49" s="22"/>
      <c r="IHV49" s="20"/>
      <c r="III49" s="22"/>
      <c r="IIJ49" s="20"/>
      <c r="IIW49" s="22"/>
      <c r="IIX49" s="20"/>
      <c r="IJK49" s="22"/>
      <c r="IJL49" s="20"/>
      <c r="IJY49" s="22"/>
      <c r="IJZ49" s="20"/>
      <c r="IKM49" s="22"/>
      <c r="IKN49" s="20"/>
      <c r="ILA49" s="22"/>
      <c r="ILB49" s="20"/>
      <c r="ILO49" s="22"/>
      <c r="ILP49" s="20"/>
      <c r="IMC49" s="22"/>
      <c r="IMD49" s="20"/>
      <c r="IMQ49" s="22"/>
      <c r="IMR49" s="20"/>
      <c r="INE49" s="22"/>
      <c r="INF49" s="20"/>
      <c r="INS49" s="22"/>
      <c r="INT49" s="20"/>
      <c r="IOG49" s="22"/>
      <c r="IOH49" s="20"/>
      <c r="IOU49" s="22"/>
      <c r="IOV49" s="20"/>
      <c r="IPI49" s="22"/>
      <c r="IPJ49" s="20"/>
      <c r="IPW49" s="22"/>
      <c r="IPX49" s="20"/>
      <c r="IQK49" s="22"/>
      <c r="IQL49" s="20"/>
      <c r="IQY49" s="22"/>
      <c r="IQZ49" s="20"/>
      <c r="IRM49" s="22"/>
      <c r="IRN49" s="20"/>
      <c r="ISA49" s="22"/>
      <c r="ISB49" s="20"/>
      <c r="ISO49" s="22"/>
      <c r="ISP49" s="20"/>
      <c r="ITC49" s="22"/>
      <c r="ITD49" s="20"/>
      <c r="ITQ49" s="22"/>
      <c r="ITR49" s="20"/>
      <c r="IUE49" s="22"/>
      <c r="IUF49" s="20"/>
      <c r="IUS49" s="22"/>
      <c r="IUT49" s="20"/>
      <c r="IVG49" s="22"/>
      <c r="IVH49" s="20"/>
      <c r="IVU49" s="22"/>
      <c r="IVV49" s="20"/>
      <c r="IWI49" s="22"/>
      <c r="IWJ49" s="20"/>
      <c r="IWW49" s="22"/>
      <c r="IWX49" s="20"/>
      <c r="IXK49" s="22"/>
      <c r="IXL49" s="20"/>
      <c r="IXY49" s="22"/>
      <c r="IXZ49" s="20"/>
      <c r="IYM49" s="22"/>
      <c r="IYN49" s="20"/>
      <c r="IZA49" s="22"/>
      <c r="IZB49" s="20"/>
      <c r="IZO49" s="22"/>
      <c r="IZP49" s="20"/>
      <c r="JAC49" s="22"/>
      <c r="JAD49" s="20"/>
      <c r="JAQ49" s="22"/>
      <c r="JAR49" s="20"/>
      <c r="JBE49" s="22"/>
      <c r="JBF49" s="20"/>
      <c r="JBS49" s="22"/>
      <c r="JBT49" s="20"/>
      <c r="JCG49" s="22"/>
      <c r="JCH49" s="20"/>
      <c r="JCU49" s="22"/>
      <c r="JCV49" s="20"/>
      <c r="JDI49" s="22"/>
      <c r="JDJ49" s="20"/>
      <c r="JDW49" s="22"/>
      <c r="JDX49" s="20"/>
      <c r="JEK49" s="22"/>
      <c r="JEL49" s="20"/>
      <c r="JEY49" s="22"/>
      <c r="JEZ49" s="20"/>
      <c r="JFM49" s="22"/>
      <c r="JFN49" s="20"/>
      <c r="JGA49" s="22"/>
      <c r="JGB49" s="20"/>
      <c r="JGO49" s="22"/>
      <c r="JGP49" s="20"/>
      <c r="JHC49" s="22"/>
      <c r="JHD49" s="20"/>
      <c r="JHQ49" s="22"/>
      <c r="JHR49" s="20"/>
      <c r="JIE49" s="22"/>
      <c r="JIF49" s="20"/>
      <c r="JIS49" s="22"/>
      <c r="JIT49" s="20"/>
      <c r="JJG49" s="22"/>
      <c r="JJH49" s="20"/>
      <c r="JJU49" s="22"/>
      <c r="JJV49" s="20"/>
      <c r="JKI49" s="22"/>
      <c r="JKJ49" s="20"/>
      <c r="JKW49" s="22"/>
      <c r="JKX49" s="20"/>
      <c r="JLK49" s="22"/>
      <c r="JLL49" s="20"/>
      <c r="JLY49" s="22"/>
      <c r="JLZ49" s="20"/>
      <c r="JMM49" s="22"/>
      <c r="JMN49" s="20"/>
      <c r="JNA49" s="22"/>
      <c r="JNB49" s="20"/>
      <c r="JNO49" s="22"/>
      <c r="JNP49" s="20"/>
      <c r="JOC49" s="22"/>
      <c r="JOD49" s="20"/>
      <c r="JOQ49" s="22"/>
      <c r="JOR49" s="20"/>
      <c r="JPE49" s="22"/>
      <c r="JPF49" s="20"/>
      <c r="JPS49" s="22"/>
      <c r="JPT49" s="20"/>
      <c r="JQG49" s="22"/>
      <c r="JQH49" s="20"/>
      <c r="JQU49" s="22"/>
      <c r="JQV49" s="20"/>
      <c r="JRI49" s="22"/>
      <c r="JRJ49" s="20"/>
      <c r="JRW49" s="22"/>
      <c r="JRX49" s="20"/>
      <c r="JSK49" s="22"/>
      <c r="JSL49" s="20"/>
      <c r="JSY49" s="22"/>
      <c r="JSZ49" s="20"/>
      <c r="JTM49" s="22"/>
      <c r="JTN49" s="20"/>
      <c r="JUA49" s="22"/>
      <c r="JUB49" s="20"/>
      <c r="JUO49" s="22"/>
      <c r="JUP49" s="20"/>
      <c r="JVC49" s="22"/>
      <c r="JVD49" s="20"/>
      <c r="JVQ49" s="22"/>
      <c r="JVR49" s="20"/>
      <c r="JWE49" s="22"/>
      <c r="JWF49" s="20"/>
      <c r="JWS49" s="22"/>
      <c r="JWT49" s="20"/>
      <c r="JXG49" s="22"/>
      <c r="JXH49" s="20"/>
      <c r="JXU49" s="22"/>
      <c r="JXV49" s="20"/>
      <c r="JYI49" s="22"/>
      <c r="JYJ49" s="20"/>
      <c r="JYW49" s="22"/>
      <c r="JYX49" s="20"/>
      <c r="JZK49" s="22"/>
      <c r="JZL49" s="20"/>
      <c r="JZY49" s="22"/>
      <c r="JZZ49" s="20"/>
      <c r="KAM49" s="22"/>
      <c r="KAN49" s="20"/>
      <c r="KBA49" s="22"/>
      <c r="KBB49" s="20"/>
      <c r="KBO49" s="22"/>
      <c r="KBP49" s="20"/>
      <c r="KCC49" s="22"/>
      <c r="KCD49" s="20"/>
      <c r="KCQ49" s="22"/>
      <c r="KCR49" s="20"/>
      <c r="KDE49" s="22"/>
      <c r="KDF49" s="20"/>
      <c r="KDS49" s="22"/>
      <c r="KDT49" s="20"/>
      <c r="KEG49" s="22"/>
      <c r="KEH49" s="20"/>
      <c r="KEU49" s="22"/>
      <c r="KEV49" s="20"/>
      <c r="KFI49" s="22"/>
      <c r="KFJ49" s="20"/>
      <c r="KFW49" s="22"/>
      <c r="KFX49" s="20"/>
      <c r="KGK49" s="22"/>
      <c r="KGL49" s="20"/>
      <c r="KGY49" s="22"/>
      <c r="KGZ49" s="20"/>
      <c r="KHM49" s="22"/>
      <c r="KHN49" s="20"/>
      <c r="KIA49" s="22"/>
      <c r="KIB49" s="20"/>
      <c r="KIO49" s="22"/>
      <c r="KIP49" s="20"/>
      <c r="KJC49" s="22"/>
      <c r="KJD49" s="20"/>
      <c r="KJQ49" s="22"/>
      <c r="KJR49" s="20"/>
      <c r="KKE49" s="22"/>
      <c r="KKF49" s="20"/>
      <c r="KKS49" s="22"/>
      <c r="KKT49" s="20"/>
      <c r="KLG49" s="22"/>
      <c r="KLH49" s="20"/>
      <c r="KLU49" s="22"/>
      <c r="KLV49" s="20"/>
      <c r="KMI49" s="22"/>
      <c r="KMJ49" s="20"/>
      <c r="KMW49" s="22"/>
      <c r="KMX49" s="20"/>
      <c r="KNK49" s="22"/>
      <c r="KNL49" s="20"/>
      <c r="KNY49" s="22"/>
      <c r="KNZ49" s="20"/>
      <c r="KOM49" s="22"/>
      <c r="KON49" s="20"/>
      <c r="KPA49" s="22"/>
      <c r="KPB49" s="20"/>
      <c r="KPO49" s="22"/>
      <c r="KPP49" s="20"/>
      <c r="KQC49" s="22"/>
      <c r="KQD49" s="20"/>
      <c r="KQQ49" s="22"/>
      <c r="KQR49" s="20"/>
      <c r="KRE49" s="22"/>
      <c r="KRF49" s="20"/>
      <c r="KRS49" s="22"/>
      <c r="KRT49" s="20"/>
      <c r="KSG49" s="22"/>
      <c r="KSH49" s="20"/>
      <c r="KSU49" s="22"/>
      <c r="KSV49" s="20"/>
      <c r="KTI49" s="22"/>
      <c r="KTJ49" s="20"/>
      <c r="KTW49" s="22"/>
      <c r="KTX49" s="20"/>
      <c r="KUK49" s="22"/>
      <c r="KUL49" s="20"/>
      <c r="KUY49" s="22"/>
      <c r="KUZ49" s="20"/>
      <c r="KVM49" s="22"/>
      <c r="KVN49" s="20"/>
      <c r="KWA49" s="22"/>
      <c r="KWB49" s="20"/>
      <c r="KWO49" s="22"/>
      <c r="KWP49" s="20"/>
      <c r="KXC49" s="22"/>
      <c r="KXD49" s="20"/>
      <c r="KXQ49" s="22"/>
      <c r="KXR49" s="20"/>
      <c r="KYE49" s="22"/>
      <c r="KYF49" s="20"/>
      <c r="KYS49" s="22"/>
      <c r="KYT49" s="20"/>
      <c r="KZG49" s="22"/>
      <c r="KZH49" s="20"/>
      <c r="KZU49" s="22"/>
      <c r="KZV49" s="20"/>
      <c r="LAI49" s="22"/>
      <c r="LAJ49" s="20"/>
      <c r="LAW49" s="22"/>
      <c r="LAX49" s="20"/>
      <c r="LBK49" s="22"/>
      <c r="LBL49" s="20"/>
      <c r="LBY49" s="22"/>
      <c r="LBZ49" s="20"/>
      <c r="LCM49" s="22"/>
      <c r="LCN49" s="20"/>
      <c r="LDA49" s="22"/>
      <c r="LDB49" s="20"/>
      <c r="LDO49" s="22"/>
      <c r="LDP49" s="20"/>
      <c r="LEC49" s="22"/>
      <c r="LED49" s="20"/>
      <c r="LEQ49" s="22"/>
      <c r="LER49" s="20"/>
      <c r="LFE49" s="22"/>
      <c r="LFF49" s="20"/>
      <c r="LFS49" s="22"/>
      <c r="LFT49" s="20"/>
      <c r="LGG49" s="22"/>
      <c r="LGH49" s="20"/>
      <c r="LGU49" s="22"/>
      <c r="LGV49" s="20"/>
      <c r="LHI49" s="22"/>
      <c r="LHJ49" s="20"/>
      <c r="LHW49" s="22"/>
      <c r="LHX49" s="20"/>
      <c r="LIK49" s="22"/>
      <c r="LIL49" s="20"/>
      <c r="LIY49" s="22"/>
      <c r="LIZ49" s="20"/>
      <c r="LJM49" s="22"/>
      <c r="LJN49" s="20"/>
      <c r="LKA49" s="22"/>
      <c r="LKB49" s="20"/>
      <c r="LKO49" s="22"/>
      <c r="LKP49" s="20"/>
      <c r="LLC49" s="22"/>
      <c r="LLD49" s="20"/>
      <c r="LLQ49" s="22"/>
      <c r="LLR49" s="20"/>
      <c r="LME49" s="22"/>
      <c r="LMF49" s="20"/>
      <c r="LMS49" s="22"/>
      <c r="LMT49" s="20"/>
      <c r="LNG49" s="22"/>
      <c r="LNH49" s="20"/>
      <c r="LNU49" s="22"/>
      <c r="LNV49" s="20"/>
      <c r="LOI49" s="22"/>
      <c r="LOJ49" s="20"/>
      <c r="LOW49" s="22"/>
      <c r="LOX49" s="20"/>
      <c r="LPK49" s="22"/>
      <c r="LPL49" s="20"/>
      <c r="LPY49" s="22"/>
      <c r="LPZ49" s="20"/>
      <c r="LQM49" s="22"/>
      <c r="LQN49" s="20"/>
      <c r="LRA49" s="22"/>
      <c r="LRB49" s="20"/>
      <c r="LRO49" s="22"/>
      <c r="LRP49" s="20"/>
      <c r="LSC49" s="22"/>
      <c r="LSD49" s="20"/>
      <c r="LSQ49" s="22"/>
      <c r="LSR49" s="20"/>
      <c r="LTE49" s="22"/>
      <c r="LTF49" s="20"/>
      <c r="LTS49" s="22"/>
      <c r="LTT49" s="20"/>
      <c r="LUG49" s="22"/>
      <c r="LUH49" s="20"/>
      <c r="LUU49" s="22"/>
      <c r="LUV49" s="20"/>
      <c r="LVI49" s="22"/>
      <c r="LVJ49" s="20"/>
      <c r="LVW49" s="22"/>
      <c r="LVX49" s="20"/>
      <c r="LWK49" s="22"/>
      <c r="LWL49" s="20"/>
      <c r="LWY49" s="22"/>
      <c r="LWZ49" s="20"/>
      <c r="LXM49" s="22"/>
      <c r="LXN49" s="20"/>
      <c r="LYA49" s="22"/>
      <c r="LYB49" s="20"/>
      <c r="LYO49" s="22"/>
      <c r="LYP49" s="20"/>
      <c r="LZC49" s="22"/>
      <c r="LZD49" s="20"/>
      <c r="LZQ49" s="22"/>
      <c r="LZR49" s="20"/>
      <c r="MAE49" s="22"/>
      <c r="MAF49" s="20"/>
      <c r="MAS49" s="22"/>
      <c r="MAT49" s="20"/>
      <c r="MBG49" s="22"/>
      <c r="MBH49" s="20"/>
      <c r="MBU49" s="22"/>
      <c r="MBV49" s="20"/>
      <c r="MCI49" s="22"/>
      <c r="MCJ49" s="20"/>
      <c r="MCW49" s="22"/>
      <c r="MCX49" s="20"/>
      <c r="MDK49" s="22"/>
      <c r="MDL49" s="20"/>
      <c r="MDY49" s="22"/>
      <c r="MDZ49" s="20"/>
      <c r="MEM49" s="22"/>
      <c r="MEN49" s="20"/>
      <c r="MFA49" s="22"/>
      <c r="MFB49" s="20"/>
      <c r="MFO49" s="22"/>
      <c r="MFP49" s="20"/>
      <c r="MGC49" s="22"/>
      <c r="MGD49" s="20"/>
      <c r="MGQ49" s="22"/>
      <c r="MGR49" s="20"/>
      <c r="MHE49" s="22"/>
      <c r="MHF49" s="20"/>
      <c r="MHS49" s="22"/>
      <c r="MHT49" s="20"/>
      <c r="MIG49" s="22"/>
      <c r="MIH49" s="20"/>
      <c r="MIU49" s="22"/>
      <c r="MIV49" s="20"/>
      <c r="MJI49" s="22"/>
      <c r="MJJ49" s="20"/>
      <c r="MJW49" s="22"/>
      <c r="MJX49" s="20"/>
      <c r="MKK49" s="22"/>
      <c r="MKL49" s="20"/>
      <c r="MKY49" s="22"/>
      <c r="MKZ49" s="20"/>
      <c r="MLM49" s="22"/>
      <c r="MLN49" s="20"/>
      <c r="MMA49" s="22"/>
      <c r="MMB49" s="20"/>
      <c r="MMO49" s="22"/>
      <c r="MMP49" s="20"/>
      <c r="MNC49" s="22"/>
      <c r="MND49" s="20"/>
      <c r="MNQ49" s="22"/>
      <c r="MNR49" s="20"/>
      <c r="MOE49" s="22"/>
      <c r="MOF49" s="20"/>
      <c r="MOS49" s="22"/>
      <c r="MOT49" s="20"/>
      <c r="MPG49" s="22"/>
      <c r="MPH49" s="20"/>
      <c r="MPU49" s="22"/>
      <c r="MPV49" s="20"/>
      <c r="MQI49" s="22"/>
      <c r="MQJ49" s="20"/>
      <c r="MQW49" s="22"/>
      <c r="MQX49" s="20"/>
      <c r="MRK49" s="22"/>
      <c r="MRL49" s="20"/>
      <c r="MRY49" s="22"/>
      <c r="MRZ49" s="20"/>
      <c r="MSM49" s="22"/>
      <c r="MSN49" s="20"/>
      <c r="MTA49" s="22"/>
      <c r="MTB49" s="20"/>
      <c r="MTO49" s="22"/>
      <c r="MTP49" s="20"/>
      <c r="MUC49" s="22"/>
      <c r="MUD49" s="20"/>
      <c r="MUQ49" s="22"/>
      <c r="MUR49" s="20"/>
      <c r="MVE49" s="22"/>
      <c r="MVF49" s="20"/>
      <c r="MVS49" s="22"/>
      <c r="MVT49" s="20"/>
      <c r="MWG49" s="22"/>
      <c r="MWH49" s="20"/>
      <c r="MWU49" s="22"/>
      <c r="MWV49" s="20"/>
      <c r="MXI49" s="22"/>
      <c r="MXJ49" s="20"/>
      <c r="MXW49" s="22"/>
      <c r="MXX49" s="20"/>
      <c r="MYK49" s="22"/>
      <c r="MYL49" s="20"/>
      <c r="MYY49" s="22"/>
      <c r="MYZ49" s="20"/>
      <c r="MZM49" s="22"/>
      <c r="MZN49" s="20"/>
      <c r="NAA49" s="22"/>
      <c r="NAB49" s="20"/>
      <c r="NAO49" s="22"/>
      <c r="NAP49" s="20"/>
      <c r="NBC49" s="22"/>
      <c r="NBD49" s="20"/>
      <c r="NBQ49" s="22"/>
      <c r="NBR49" s="20"/>
      <c r="NCE49" s="22"/>
      <c r="NCF49" s="20"/>
      <c r="NCS49" s="22"/>
      <c r="NCT49" s="20"/>
      <c r="NDG49" s="22"/>
      <c r="NDH49" s="20"/>
      <c r="NDU49" s="22"/>
      <c r="NDV49" s="20"/>
      <c r="NEI49" s="22"/>
      <c r="NEJ49" s="20"/>
      <c r="NEW49" s="22"/>
      <c r="NEX49" s="20"/>
      <c r="NFK49" s="22"/>
      <c r="NFL49" s="20"/>
      <c r="NFY49" s="22"/>
      <c r="NFZ49" s="20"/>
      <c r="NGM49" s="22"/>
      <c r="NGN49" s="20"/>
      <c r="NHA49" s="22"/>
      <c r="NHB49" s="20"/>
      <c r="NHO49" s="22"/>
      <c r="NHP49" s="20"/>
      <c r="NIC49" s="22"/>
      <c r="NID49" s="20"/>
      <c r="NIQ49" s="22"/>
      <c r="NIR49" s="20"/>
      <c r="NJE49" s="22"/>
      <c r="NJF49" s="20"/>
      <c r="NJS49" s="22"/>
      <c r="NJT49" s="20"/>
      <c r="NKG49" s="22"/>
      <c r="NKH49" s="20"/>
      <c r="NKU49" s="22"/>
      <c r="NKV49" s="20"/>
      <c r="NLI49" s="22"/>
      <c r="NLJ49" s="20"/>
      <c r="NLW49" s="22"/>
      <c r="NLX49" s="20"/>
      <c r="NMK49" s="22"/>
      <c r="NML49" s="20"/>
      <c r="NMY49" s="22"/>
      <c r="NMZ49" s="20"/>
      <c r="NNM49" s="22"/>
      <c r="NNN49" s="20"/>
      <c r="NOA49" s="22"/>
      <c r="NOB49" s="20"/>
      <c r="NOO49" s="22"/>
      <c r="NOP49" s="20"/>
      <c r="NPC49" s="22"/>
      <c r="NPD49" s="20"/>
      <c r="NPQ49" s="22"/>
      <c r="NPR49" s="20"/>
      <c r="NQE49" s="22"/>
      <c r="NQF49" s="20"/>
      <c r="NQS49" s="22"/>
      <c r="NQT49" s="20"/>
      <c r="NRG49" s="22"/>
      <c r="NRH49" s="20"/>
      <c r="NRU49" s="22"/>
      <c r="NRV49" s="20"/>
      <c r="NSI49" s="22"/>
      <c r="NSJ49" s="20"/>
      <c r="NSW49" s="22"/>
      <c r="NSX49" s="20"/>
      <c r="NTK49" s="22"/>
      <c r="NTL49" s="20"/>
      <c r="NTY49" s="22"/>
      <c r="NTZ49" s="20"/>
      <c r="NUM49" s="22"/>
      <c r="NUN49" s="20"/>
      <c r="NVA49" s="22"/>
      <c r="NVB49" s="20"/>
      <c r="NVO49" s="22"/>
      <c r="NVP49" s="20"/>
      <c r="NWC49" s="22"/>
      <c r="NWD49" s="20"/>
      <c r="NWQ49" s="22"/>
      <c r="NWR49" s="20"/>
      <c r="NXE49" s="22"/>
      <c r="NXF49" s="20"/>
      <c r="NXS49" s="22"/>
      <c r="NXT49" s="20"/>
      <c r="NYG49" s="22"/>
      <c r="NYH49" s="20"/>
      <c r="NYU49" s="22"/>
      <c r="NYV49" s="20"/>
      <c r="NZI49" s="22"/>
      <c r="NZJ49" s="20"/>
      <c r="NZW49" s="22"/>
      <c r="NZX49" s="20"/>
      <c r="OAK49" s="22"/>
      <c r="OAL49" s="20"/>
      <c r="OAY49" s="22"/>
      <c r="OAZ49" s="20"/>
      <c r="OBM49" s="22"/>
      <c r="OBN49" s="20"/>
      <c r="OCA49" s="22"/>
      <c r="OCB49" s="20"/>
      <c r="OCO49" s="22"/>
      <c r="OCP49" s="20"/>
      <c r="ODC49" s="22"/>
      <c r="ODD49" s="20"/>
      <c r="ODQ49" s="22"/>
      <c r="ODR49" s="20"/>
      <c r="OEE49" s="22"/>
      <c r="OEF49" s="20"/>
      <c r="OES49" s="22"/>
      <c r="OET49" s="20"/>
      <c r="OFG49" s="22"/>
      <c r="OFH49" s="20"/>
      <c r="OFU49" s="22"/>
      <c r="OFV49" s="20"/>
      <c r="OGI49" s="22"/>
      <c r="OGJ49" s="20"/>
      <c r="OGW49" s="22"/>
      <c r="OGX49" s="20"/>
      <c r="OHK49" s="22"/>
      <c r="OHL49" s="20"/>
      <c r="OHY49" s="22"/>
      <c r="OHZ49" s="20"/>
      <c r="OIM49" s="22"/>
      <c r="OIN49" s="20"/>
      <c r="OJA49" s="22"/>
      <c r="OJB49" s="20"/>
      <c r="OJO49" s="22"/>
      <c r="OJP49" s="20"/>
      <c r="OKC49" s="22"/>
      <c r="OKD49" s="20"/>
      <c r="OKQ49" s="22"/>
      <c r="OKR49" s="20"/>
      <c r="OLE49" s="22"/>
      <c r="OLF49" s="20"/>
      <c r="OLS49" s="22"/>
      <c r="OLT49" s="20"/>
      <c r="OMG49" s="22"/>
      <c r="OMH49" s="20"/>
      <c r="OMU49" s="22"/>
      <c r="OMV49" s="20"/>
      <c r="ONI49" s="22"/>
      <c r="ONJ49" s="20"/>
      <c r="ONW49" s="22"/>
      <c r="ONX49" s="20"/>
      <c r="OOK49" s="22"/>
      <c r="OOL49" s="20"/>
      <c r="OOY49" s="22"/>
      <c r="OOZ49" s="20"/>
      <c r="OPM49" s="22"/>
      <c r="OPN49" s="20"/>
      <c r="OQA49" s="22"/>
      <c r="OQB49" s="20"/>
      <c r="OQO49" s="22"/>
      <c r="OQP49" s="20"/>
      <c r="ORC49" s="22"/>
      <c r="ORD49" s="20"/>
      <c r="ORQ49" s="22"/>
      <c r="ORR49" s="20"/>
      <c r="OSE49" s="22"/>
      <c r="OSF49" s="20"/>
      <c r="OSS49" s="22"/>
      <c r="OST49" s="20"/>
      <c r="OTG49" s="22"/>
      <c r="OTH49" s="20"/>
      <c r="OTU49" s="22"/>
      <c r="OTV49" s="20"/>
      <c r="OUI49" s="22"/>
      <c r="OUJ49" s="20"/>
      <c r="OUW49" s="22"/>
      <c r="OUX49" s="20"/>
      <c r="OVK49" s="22"/>
      <c r="OVL49" s="20"/>
      <c r="OVY49" s="22"/>
      <c r="OVZ49" s="20"/>
      <c r="OWM49" s="22"/>
      <c r="OWN49" s="20"/>
      <c r="OXA49" s="22"/>
      <c r="OXB49" s="20"/>
      <c r="OXO49" s="22"/>
      <c r="OXP49" s="20"/>
      <c r="OYC49" s="22"/>
      <c r="OYD49" s="20"/>
      <c r="OYQ49" s="22"/>
      <c r="OYR49" s="20"/>
      <c r="OZE49" s="22"/>
      <c r="OZF49" s="20"/>
      <c r="OZS49" s="22"/>
      <c r="OZT49" s="20"/>
      <c r="PAG49" s="22"/>
      <c r="PAH49" s="20"/>
      <c r="PAU49" s="22"/>
      <c r="PAV49" s="20"/>
      <c r="PBI49" s="22"/>
      <c r="PBJ49" s="20"/>
      <c r="PBW49" s="22"/>
      <c r="PBX49" s="20"/>
      <c r="PCK49" s="22"/>
      <c r="PCL49" s="20"/>
      <c r="PCY49" s="22"/>
      <c r="PCZ49" s="20"/>
      <c r="PDM49" s="22"/>
      <c r="PDN49" s="20"/>
      <c r="PEA49" s="22"/>
      <c r="PEB49" s="20"/>
      <c r="PEO49" s="22"/>
      <c r="PEP49" s="20"/>
      <c r="PFC49" s="22"/>
      <c r="PFD49" s="20"/>
      <c r="PFQ49" s="22"/>
      <c r="PFR49" s="20"/>
      <c r="PGE49" s="22"/>
      <c r="PGF49" s="20"/>
      <c r="PGS49" s="22"/>
      <c r="PGT49" s="20"/>
      <c r="PHG49" s="22"/>
      <c r="PHH49" s="20"/>
      <c r="PHU49" s="22"/>
      <c r="PHV49" s="20"/>
      <c r="PII49" s="22"/>
      <c r="PIJ49" s="20"/>
      <c r="PIW49" s="22"/>
      <c r="PIX49" s="20"/>
      <c r="PJK49" s="22"/>
      <c r="PJL49" s="20"/>
      <c r="PJY49" s="22"/>
      <c r="PJZ49" s="20"/>
      <c r="PKM49" s="22"/>
      <c r="PKN49" s="20"/>
      <c r="PLA49" s="22"/>
      <c r="PLB49" s="20"/>
      <c r="PLO49" s="22"/>
      <c r="PLP49" s="20"/>
      <c r="PMC49" s="22"/>
      <c r="PMD49" s="20"/>
      <c r="PMQ49" s="22"/>
      <c r="PMR49" s="20"/>
      <c r="PNE49" s="22"/>
      <c r="PNF49" s="20"/>
      <c r="PNS49" s="22"/>
      <c r="PNT49" s="20"/>
      <c r="POG49" s="22"/>
      <c r="POH49" s="20"/>
      <c r="POU49" s="22"/>
      <c r="POV49" s="20"/>
      <c r="PPI49" s="22"/>
      <c r="PPJ49" s="20"/>
      <c r="PPW49" s="22"/>
      <c r="PPX49" s="20"/>
      <c r="PQK49" s="22"/>
      <c r="PQL49" s="20"/>
      <c r="PQY49" s="22"/>
      <c r="PQZ49" s="20"/>
      <c r="PRM49" s="22"/>
      <c r="PRN49" s="20"/>
      <c r="PSA49" s="22"/>
      <c r="PSB49" s="20"/>
      <c r="PSO49" s="22"/>
      <c r="PSP49" s="20"/>
      <c r="PTC49" s="22"/>
      <c r="PTD49" s="20"/>
      <c r="PTQ49" s="22"/>
      <c r="PTR49" s="20"/>
      <c r="PUE49" s="22"/>
      <c r="PUF49" s="20"/>
      <c r="PUS49" s="22"/>
      <c r="PUT49" s="20"/>
      <c r="PVG49" s="22"/>
      <c r="PVH49" s="20"/>
      <c r="PVU49" s="22"/>
      <c r="PVV49" s="20"/>
      <c r="PWI49" s="22"/>
      <c r="PWJ49" s="20"/>
      <c r="PWW49" s="22"/>
      <c r="PWX49" s="20"/>
      <c r="PXK49" s="22"/>
      <c r="PXL49" s="20"/>
      <c r="PXY49" s="22"/>
      <c r="PXZ49" s="20"/>
      <c r="PYM49" s="22"/>
      <c r="PYN49" s="20"/>
      <c r="PZA49" s="22"/>
      <c r="PZB49" s="20"/>
      <c r="PZO49" s="22"/>
      <c r="PZP49" s="20"/>
      <c r="QAC49" s="22"/>
      <c r="QAD49" s="20"/>
      <c r="QAQ49" s="22"/>
      <c r="QAR49" s="20"/>
      <c r="QBE49" s="22"/>
      <c r="QBF49" s="20"/>
      <c r="QBS49" s="22"/>
      <c r="QBT49" s="20"/>
      <c r="QCG49" s="22"/>
      <c r="QCH49" s="20"/>
      <c r="QCU49" s="22"/>
      <c r="QCV49" s="20"/>
      <c r="QDI49" s="22"/>
      <c r="QDJ49" s="20"/>
      <c r="QDW49" s="22"/>
      <c r="QDX49" s="20"/>
      <c r="QEK49" s="22"/>
      <c r="QEL49" s="20"/>
      <c r="QEY49" s="22"/>
      <c r="QEZ49" s="20"/>
      <c r="QFM49" s="22"/>
      <c r="QFN49" s="20"/>
      <c r="QGA49" s="22"/>
      <c r="QGB49" s="20"/>
      <c r="QGO49" s="22"/>
      <c r="QGP49" s="20"/>
      <c r="QHC49" s="22"/>
      <c r="QHD49" s="20"/>
      <c r="QHQ49" s="22"/>
      <c r="QHR49" s="20"/>
      <c r="QIE49" s="22"/>
      <c r="QIF49" s="20"/>
      <c r="QIS49" s="22"/>
      <c r="QIT49" s="20"/>
      <c r="QJG49" s="22"/>
      <c r="QJH49" s="20"/>
      <c r="QJU49" s="22"/>
      <c r="QJV49" s="20"/>
      <c r="QKI49" s="22"/>
      <c r="QKJ49" s="20"/>
      <c r="QKW49" s="22"/>
      <c r="QKX49" s="20"/>
      <c r="QLK49" s="22"/>
      <c r="QLL49" s="20"/>
      <c r="QLY49" s="22"/>
      <c r="QLZ49" s="20"/>
      <c r="QMM49" s="22"/>
      <c r="QMN49" s="20"/>
      <c r="QNA49" s="22"/>
      <c r="QNB49" s="20"/>
      <c r="QNO49" s="22"/>
      <c r="QNP49" s="20"/>
      <c r="QOC49" s="22"/>
      <c r="QOD49" s="20"/>
      <c r="QOQ49" s="22"/>
      <c r="QOR49" s="20"/>
      <c r="QPE49" s="22"/>
      <c r="QPF49" s="20"/>
      <c r="QPS49" s="22"/>
      <c r="QPT49" s="20"/>
      <c r="QQG49" s="22"/>
      <c r="QQH49" s="20"/>
      <c r="QQU49" s="22"/>
      <c r="QQV49" s="20"/>
      <c r="QRI49" s="22"/>
      <c r="QRJ49" s="20"/>
      <c r="QRW49" s="22"/>
      <c r="QRX49" s="20"/>
      <c r="QSK49" s="22"/>
      <c r="QSL49" s="20"/>
      <c r="QSY49" s="22"/>
      <c r="QSZ49" s="20"/>
      <c r="QTM49" s="22"/>
      <c r="QTN49" s="20"/>
      <c r="QUA49" s="22"/>
      <c r="QUB49" s="20"/>
      <c r="QUO49" s="22"/>
      <c r="QUP49" s="20"/>
      <c r="QVC49" s="22"/>
      <c r="QVD49" s="20"/>
      <c r="QVQ49" s="22"/>
      <c r="QVR49" s="20"/>
      <c r="QWE49" s="22"/>
      <c r="QWF49" s="20"/>
      <c r="QWS49" s="22"/>
      <c r="QWT49" s="20"/>
      <c r="QXG49" s="22"/>
      <c r="QXH49" s="20"/>
      <c r="QXU49" s="22"/>
      <c r="QXV49" s="20"/>
      <c r="QYI49" s="22"/>
      <c r="QYJ49" s="20"/>
      <c r="QYW49" s="22"/>
      <c r="QYX49" s="20"/>
      <c r="QZK49" s="22"/>
      <c r="QZL49" s="20"/>
      <c r="QZY49" s="22"/>
      <c r="QZZ49" s="20"/>
      <c r="RAM49" s="22"/>
      <c r="RAN49" s="20"/>
      <c r="RBA49" s="22"/>
      <c r="RBB49" s="20"/>
      <c r="RBO49" s="22"/>
      <c r="RBP49" s="20"/>
      <c r="RCC49" s="22"/>
      <c r="RCD49" s="20"/>
      <c r="RCQ49" s="22"/>
      <c r="RCR49" s="20"/>
      <c r="RDE49" s="22"/>
      <c r="RDF49" s="20"/>
      <c r="RDS49" s="22"/>
      <c r="RDT49" s="20"/>
      <c r="REG49" s="22"/>
      <c r="REH49" s="20"/>
      <c r="REU49" s="22"/>
      <c r="REV49" s="20"/>
      <c r="RFI49" s="22"/>
      <c r="RFJ49" s="20"/>
      <c r="RFW49" s="22"/>
      <c r="RFX49" s="20"/>
      <c r="RGK49" s="22"/>
      <c r="RGL49" s="20"/>
      <c r="RGY49" s="22"/>
      <c r="RGZ49" s="20"/>
      <c r="RHM49" s="22"/>
      <c r="RHN49" s="20"/>
      <c r="RIA49" s="22"/>
      <c r="RIB49" s="20"/>
      <c r="RIO49" s="22"/>
      <c r="RIP49" s="20"/>
      <c r="RJC49" s="22"/>
      <c r="RJD49" s="20"/>
      <c r="RJQ49" s="22"/>
      <c r="RJR49" s="20"/>
      <c r="RKE49" s="22"/>
      <c r="RKF49" s="20"/>
      <c r="RKS49" s="22"/>
      <c r="RKT49" s="20"/>
      <c r="RLG49" s="22"/>
      <c r="RLH49" s="20"/>
      <c r="RLU49" s="22"/>
      <c r="RLV49" s="20"/>
      <c r="RMI49" s="22"/>
      <c r="RMJ49" s="20"/>
      <c r="RMW49" s="22"/>
      <c r="RMX49" s="20"/>
      <c r="RNK49" s="22"/>
      <c r="RNL49" s="20"/>
      <c r="RNY49" s="22"/>
      <c r="RNZ49" s="20"/>
      <c r="ROM49" s="22"/>
      <c r="RON49" s="20"/>
      <c r="RPA49" s="22"/>
      <c r="RPB49" s="20"/>
      <c r="RPO49" s="22"/>
      <c r="RPP49" s="20"/>
      <c r="RQC49" s="22"/>
      <c r="RQD49" s="20"/>
      <c r="RQQ49" s="22"/>
      <c r="RQR49" s="20"/>
      <c r="RRE49" s="22"/>
      <c r="RRF49" s="20"/>
      <c r="RRS49" s="22"/>
      <c r="RRT49" s="20"/>
      <c r="RSG49" s="22"/>
      <c r="RSH49" s="20"/>
      <c r="RSU49" s="22"/>
      <c r="RSV49" s="20"/>
      <c r="RTI49" s="22"/>
      <c r="RTJ49" s="20"/>
      <c r="RTW49" s="22"/>
      <c r="RTX49" s="20"/>
      <c r="RUK49" s="22"/>
      <c r="RUL49" s="20"/>
      <c r="RUY49" s="22"/>
      <c r="RUZ49" s="20"/>
      <c r="RVM49" s="22"/>
      <c r="RVN49" s="20"/>
      <c r="RWA49" s="22"/>
      <c r="RWB49" s="20"/>
      <c r="RWO49" s="22"/>
      <c r="RWP49" s="20"/>
      <c r="RXC49" s="22"/>
      <c r="RXD49" s="20"/>
      <c r="RXQ49" s="22"/>
      <c r="RXR49" s="20"/>
      <c r="RYE49" s="22"/>
      <c r="RYF49" s="20"/>
      <c r="RYS49" s="22"/>
      <c r="RYT49" s="20"/>
      <c r="RZG49" s="22"/>
      <c r="RZH49" s="20"/>
      <c r="RZU49" s="22"/>
      <c r="RZV49" s="20"/>
      <c r="SAI49" s="22"/>
      <c r="SAJ49" s="20"/>
      <c r="SAW49" s="22"/>
      <c r="SAX49" s="20"/>
      <c r="SBK49" s="22"/>
      <c r="SBL49" s="20"/>
      <c r="SBY49" s="22"/>
      <c r="SBZ49" s="20"/>
      <c r="SCM49" s="22"/>
      <c r="SCN49" s="20"/>
      <c r="SDA49" s="22"/>
      <c r="SDB49" s="20"/>
      <c r="SDO49" s="22"/>
      <c r="SDP49" s="20"/>
      <c r="SEC49" s="22"/>
      <c r="SED49" s="20"/>
      <c r="SEQ49" s="22"/>
      <c r="SER49" s="20"/>
      <c r="SFE49" s="22"/>
      <c r="SFF49" s="20"/>
      <c r="SFS49" s="22"/>
      <c r="SFT49" s="20"/>
      <c r="SGG49" s="22"/>
      <c r="SGH49" s="20"/>
      <c r="SGU49" s="22"/>
      <c r="SGV49" s="20"/>
      <c r="SHI49" s="22"/>
      <c r="SHJ49" s="20"/>
      <c r="SHW49" s="22"/>
      <c r="SHX49" s="20"/>
      <c r="SIK49" s="22"/>
      <c r="SIL49" s="20"/>
      <c r="SIY49" s="22"/>
      <c r="SIZ49" s="20"/>
      <c r="SJM49" s="22"/>
      <c r="SJN49" s="20"/>
      <c r="SKA49" s="22"/>
      <c r="SKB49" s="20"/>
      <c r="SKO49" s="22"/>
      <c r="SKP49" s="20"/>
      <c r="SLC49" s="22"/>
      <c r="SLD49" s="20"/>
      <c r="SLQ49" s="22"/>
      <c r="SLR49" s="20"/>
      <c r="SME49" s="22"/>
      <c r="SMF49" s="20"/>
      <c r="SMS49" s="22"/>
      <c r="SMT49" s="20"/>
      <c r="SNG49" s="22"/>
      <c r="SNH49" s="20"/>
      <c r="SNU49" s="22"/>
      <c r="SNV49" s="20"/>
      <c r="SOI49" s="22"/>
      <c r="SOJ49" s="20"/>
      <c r="SOW49" s="22"/>
      <c r="SOX49" s="20"/>
      <c r="SPK49" s="22"/>
      <c r="SPL49" s="20"/>
      <c r="SPY49" s="22"/>
      <c r="SPZ49" s="20"/>
      <c r="SQM49" s="22"/>
      <c r="SQN49" s="20"/>
      <c r="SRA49" s="22"/>
      <c r="SRB49" s="20"/>
      <c r="SRO49" s="22"/>
      <c r="SRP49" s="20"/>
      <c r="SSC49" s="22"/>
      <c r="SSD49" s="20"/>
      <c r="SSQ49" s="22"/>
      <c r="SSR49" s="20"/>
      <c r="STE49" s="22"/>
      <c r="STF49" s="20"/>
      <c r="STS49" s="22"/>
      <c r="STT49" s="20"/>
      <c r="SUG49" s="22"/>
      <c r="SUH49" s="20"/>
      <c r="SUU49" s="22"/>
      <c r="SUV49" s="20"/>
      <c r="SVI49" s="22"/>
      <c r="SVJ49" s="20"/>
      <c r="SVW49" s="22"/>
      <c r="SVX49" s="20"/>
      <c r="SWK49" s="22"/>
      <c r="SWL49" s="20"/>
      <c r="SWY49" s="22"/>
      <c r="SWZ49" s="20"/>
      <c r="SXM49" s="22"/>
      <c r="SXN49" s="20"/>
      <c r="SYA49" s="22"/>
      <c r="SYB49" s="20"/>
      <c r="SYO49" s="22"/>
      <c r="SYP49" s="20"/>
      <c r="SZC49" s="22"/>
      <c r="SZD49" s="20"/>
      <c r="SZQ49" s="22"/>
      <c r="SZR49" s="20"/>
      <c r="TAE49" s="22"/>
      <c r="TAF49" s="20"/>
      <c r="TAS49" s="22"/>
      <c r="TAT49" s="20"/>
      <c r="TBG49" s="22"/>
      <c r="TBH49" s="20"/>
      <c r="TBU49" s="22"/>
      <c r="TBV49" s="20"/>
      <c r="TCI49" s="22"/>
      <c r="TCJ49" s="20"/>
      <c r="TCW49" s="22"/>
      <c r="TCX49" s="20"/>
      <c r="TDK49" s="22"/>
      <c r="TDL49" s="20"/>
      <c r="TDY49" s="22"/>
      <c r="TDZ49" s="20"/>
      <c r="TEM49" s="22"/>
      <c r="TEN49" s="20"/>
      <c r="TFA49" s="22"/>
      <c r="TFB49" s="20"/>
      <c r="TFO49" s="22"/>
      <c r="TFP49" s="20"/>
      <c r="TGC49" s="22"/>
      <c r="TGD49" s="20"/>
      <c r="TGQ49" s="22"/>
      <c r="TGR49" s="20"/>
      <c r="THE49" s="22"/>
      <c r="THF49" s="20"/>
      <c r="THS49" s="22"/>
      <c r="THT49" s="20"/>
      <c r="TIG49" s="22"/>
      <c r="TIH49" s="20"/>
      <c r="TIU49" s="22"/>
      <c r="TIV49" s="20"/>
      <c r="TJI49" s="22"/>
      <c r="TJJ49" s="20"/>
      <c r="TJW49" s="22"/>
      <c r="TJX49" s="20"/>
      <c r="TKK49" s="22"/>
      <c r="TKL49" s="20"/>
      <c r="TKY49" s="22"/>
      <c r="TKZ49" s="20"/>
      <c r="TLM49" s="22"/>
      <c r="TLN49" s="20"/>
      <c r="TMA49" s="22"/>
      <c r="TMB49" s="20"/>
      <c r="TMO49" s="22"/>
      <c r="TMP49" s="20"/>
      <c r="TNC49" s="22"/>
      <c r="TND49" s="20"/>
      <c r="TNQ49" s="22"/>
      <c r="TNR49" s="20"/>
      <c r="TOE49" s="22"/>
      <c r="TOF49" s="20"/>
      <c r="TOS49" s="22"/>
      <c r="TOT49" s="20"/>
      <c r="TPG49" s="22"/>
      <c r="TPH49" s="20"/>
      <c r="TPU49" s="22"/>
      <c r="TPV49" s="20"/>
      <c r="TQI49" s="22"/>
      <c r="TQJ49" s="20"/>
      <c r="TQW49" s="22"/>
      <c r="TQX49" s="20"/>
      <c r="TRK49" s="22"/>
      <c r="TRL49" s="20"/>
      <c r="TRY49" s="22"/>
      <c r="TRZ49" s="20"/>
      <c r="TSM49" s="22"/>
      <c r="TSN49" s="20"/>
      <c r="TTA49" s="22"/>
      <c r="TTB49" s="20"/>
      <c r="TTO49" s="22"/>
      <c r="TTP49" s="20"/>
      <c r="TUC49" s="22"/>
      <c r="TUD49" s="20"/>
      <c r="TUQ49" s="22"/>
      <c r="TUR49" s="20"/>
      <c r="TVE49" s="22"/>
      <c r="TVF49" s="20"/>
      <c r="TVS49" s="22"/>
      <c r="TVT49" s="20"/>
      <c r="TWG49" s="22"/>
      <c r="TWH49" s="20"/>
      <c r="TWU49" s="22"/>
      <c r="TWV49" s="20"/>
      <c r="TXI49" s="22"/>
      <c r="TXJ49" s="20"/>
      <c r="TXW49" s="22"/>
      <c r="TXX49" s="20"/>
      <c r="TYK49" s="22"/>
      <c r="TYL49" s="20"/>
      <c r="TYY49" s="22"/>
      <c r="TYZ49" s="20"/>
      <c r="TZM49" s="22"/>
      <c r="TZN49" s="20"/>
      <c r="UAA49" s="22"/>
      <c r="UAB49" s="20"/>
      <c r="UAO49" s="22"/>
      <c r="UAP49" s="20"/>
      <c r="UBC49" s="22"/>
      <c r="UBD49" s="20"/>
      <c r="UBQ49" s="22"/>
      <c r="UBR49" s="20"/>
      <c r="UCE49" s="22"/>
      <c r="UCF49" s="20"/>
      <c r="UCS49" s="22"/>
      <c r="UCT49" s="20"/>
      <c r="UDG49" s="22"/>
      <c r="UDH49" s="20"/>
      <c r="UDU49" s="22"/>
      <c r="UDV49" s="20"/>
      <c r="UEI49" s="22"/>
      <c r="UEJ49" s="20"/>
      <c r="UEW49" s="22"/>
      <c r="UEX49" s="20"/>
      <c r="UFK49" s="22"/>
      <c r="UFL49" s="20"/>
      <c r="UFY49" s="22"/>
      <c r="UFZ49" s="20"/>
      <c r="UGM49" s="22"/>
      <c r="UGN49" s="20"/>
      <c r="UHA49" s="22"/>
      <c r="UHB49" s="20"/>
      <c r="UHO49" s="22"/>
      <c r="UHP49" s="20"/>
      <c r="UIC49" s="22"/>
      <c r="UID49" s="20"/>
      <c r="UIQ49" s="22"/>
      <c r="UIR49" s="20"/>
      <c r="UJE49" s="22"/>
      <c r="UJF49" s="20"/>
      <c r="UJS49" s="22"/>
      <c r="UJT49" s="20"/>
      <c r="UKG49" s="22"/>
      <c r="UKH49" s="20"/>
      <c r="UKU49" s="22"/>
      <c r="UKV49" s="20"/>
      <c r="ULI49" s="22"/>
      <c r="ULJ49" s="20"/>
      <c r="ULW49" s="22"/>
      <c r="ULX49" s="20"/>
      <c r="UMK49" s="22"/>
      <c r="UML49" s="20"/>
      <c r="UMY49" s="22"/>
      <c r="UMZ49" s="20"/>
      <c r="UNM49" s="22"/>
      <c r="UNN49" s="20"/>
      <c r="UOA49" s="22"/>
      <c r="UOB49" s="20"/>
      <c r="UOO49" s="22"/>
      <c r="UOP49" s="20"/>
      <c r="UPC49" s="22"/>
      <c r="UPD49" s="20"/>
      <c r="UPQ49" s="22"/>
      <c r="UPR49" s="20"/>
      <c r="UQE49" s="22"/>
      <c r="UQF49" s="20"/>
      <c r="UQS49" s="22"/>
      <c r="UQT49" s="20"/>
      <c r="URG49" s="22"/>
      <c r="URH49" s="20"/>
      <c r="URU49" s="22"/>
      <c r="URV49" s="20"/>
      <c r="USI49" s="22"/>
      <c r="USJ49" s="20"/>
      <c r="USW49" s="22"/>
      <c r="USX49" s="20"/>
      <c r="UTK49" s="22"/>
      <c r="UTL49" s="20"/>
      <c r="UTY49" s="22"/>
      <c r="UTZ49" s="20"/>
      <c r="UUM49" s="22"/>
      <c r="UUN49" s="20"/>
      <c r="UVA49" s="22"/>
      <c r="UVB49" s="20"/>
      <c r="UVO49" s="22"/>
      <c r="UVP49" s="20"/>
      <c r="UWC49" s="22"/>
      <c r="UWD49" s="20"/>
      <c r="UWQ49" s="22"/>
      <c r="UWR49" s="20"/>
      <c r="UXE49" s="22"/>
      <c r="UXF49" s="20"/>
      <c r="UXS49" s="22"/>
      <c r="UXT49" s="20"/>
      <c r="UYG49" s="22"/>
      <c r="UYH49" s="20"/>
      <c r="UYU49" s="22"/>
      <c r="UYV49" s="20"/>
      <c r="UZI49" s="22"/>
      <c r="UZJ49" s="20"/>
      <c r="UZW49" s="22"/>
      <c r="UZX49" s="20"/>
      <c r="VAK49" s="22"/>
      <c r="VAL49" s="20"/>
      <c r="VAY49" s="22"/>
      <c r="VAZ49" s="20"/>
      <c r="VBM49" s="22"/>
      <c r="VBN49" s="20"/>
      <c r="VCA49" s="22"/>
      <c r="VCB49" s="20"/>
      <c r="VCO49" s="22"/>
      <c r="VCP49" s="20"/>
      <c r="VDC49" s="22"/>
      <c r="VDD49" s="20"/>
      <c r="VDQ49" s="22"/>
      <c r="VDR49" s="20"/>
      <c r="VEE49" s="22"/>
      <c r="VEF49" s="20"/>
      <c r="VES49" s="22"/>
      <c r="VET49" s="20"/>
      <c r="VFG49" s="22"/>
      <c r="VFH49" s="20"/>
      <c r="VFU49" s="22"/>
      <c r="VFV49" s="20"/>
      <c r="VGI49" s="22"/>
      <c r="VGJ49" s="20"/>
      <c r="VGW49" s="22"/>
      <c r="VGX49" s="20"/>
      <c r="VHK49" s="22"/>
      <c r="VHL49" s="20"/>
      <c r="VHY49" s="22"/>
      <c r="VHZ49" s="20"/>
      <c r="VIM49" s="22"/>
      <c r="VIN49" s="20"/>
      <c r="VJA49" s="22"/>
      <c r="VJB49" s="20"/>
      <c r="VJO49" s="22"/>
      <c r="VJP49" s="20"/>
      <c r="VKC49" s="22"/>
      <c r="VKD49" s="20"/>
      <c r="VKQ49" s="22"/>
      <c r="VKR49" s="20"/>
      <c r="VLE49" s="22"/>
      <c r="VLF49" s="20"/>
      <c r="VLS49" s="22"/>
      <c r="VLT49" s="20"/>
      <c r="VMG49" s="22"/>
      <c r="VMH49" s="20"/>
      <c r="VMU49" s="22"/>
      <c r="VMV49" s="20"/>
      <c r="VNI49" s="22"/>
      <c r="VNJ49" s="20"/>
      <c r="VNW49" s="22"/>
      <c r="VNX49" s="20"/>
      <c r="VOK49" s="22"/>
      <c r="VOL49" s="20"/>
      <c r="VOY49" s="22"/>
      <c r="VOZ49" s="20"/>
      <c r="VPM49" s="22"/>
      <c r="VPN49" s="20"/>
      <c r="VQA49" s="22"/>
      <c r="VQB49" s="20"/>
      <c r="VQO49" s="22"/>
      <c r="VQP49" s="20"/>
      <c r="VRC49" s="22"/>
      <c r="VRD49" s="20"/>
      <c r="VRQ49" s="22"/>
      <c r="VRR49" s="20"/>
      <c r="VSE49" s="22"/>
      <c r="VSF49" s="20"/>
      <c r="VSS49" s="22"/>
      <c r="VST49" s="20"/>
      <c r="VTG49" s="22"/>
      <c r="VTH49" s="20"/>
      <c r="VTU49" s="22"/>
      <c r="VTV49" s="20"/>
      <c r="VUI49" s="22"/>
      <c r="VUJ49" s="20"/>
      <c r="VUW49" s="22"/>
      <c r="VUX49" s="20"/>
      <c r="VVK49" s="22"/>
      <c r="VVL49" s="20"/>
      <c r="VVY49" s="22"/>
      <c r="VVZ49" s="20"/>
      <c r="VWM49" s="22"/>
      <c r="VWN49" s="20"/>
      <c r="VXA49" s="22"/>
      <c r="VXB49" s="20"/>
      <c r="VXO49" s="22"/>
      <c r="VXP49" s="20"/>
      <c r="VYC49" s="22"/>
      <c r="VYD49" s="20"/>
      <c r="VYQ49" s="22"/>
      <c r="VYR49" s="20"/>
      <c r="VZE49" s="22"/>
      <c r="VZF49" s="20"/>
      <c r="VZS49" s="22"/>
      <c r="VZT49" s="20"/>
      <c r="WAG49" s="22"/>
      <c r="WAH49" s="20"/>
      <c r="WAU49" s="22"/>
      <c r="WAV49" s="20"/>
      <c r="WBI49" s="22"/>
      <c r="WBJ49" s="20"/>
      <c r="WBW49" s="22"/>
      <c r="WBX49" s="20"/>
      <c r="WCK49" s="22"/>
      <c r="WCL49" s="20"/>
      <c r="WCY49" s="22"/>
      <c r="WCZ49" s="20"/>
      <c r="WDM49" s="22"/>
      <c r="WDN49" s="20"/>
      <c r="WEA49" s="22"/>
      <c r="WEB49" s="20"/>
      <c r="WEO49" s="22"/>
      <c r="WEP49" s="20"/>
      <c r="WFC49" s="22"/>
      <c r="WFD49" s="20"/>
      <c r="WFQ49" s="22"/>
      <c r="WFR49" s="20"/>
      <c r="WGE49" s="22"/>
      <c r="WGF49" s="20"/>
      <c r="WGS49" s="22"/>
      <c r="WGT49" s="20"/>
      <c r="WHG49" s="22"/>
      <c r="WHH49" s="20"/>
      <c r="WHU49" s="22"/>
      <c r="WHV49" s="20"/>
      <c r="WII49" s="22"/>
      <c r="WIJ49" s="20"/>
      <c r="WIW49" s="22"/>
      <c r="WIX49" s="20"/>
      <c r="WJK49" s="22"/>
      <c r="WJL49" s="20"/>
      <c r="WJY49" s="22"/>
      <c r="WJZ49" s="20"/>
      <c r="WKM49" s="22"/>
      <c r="WKN49" s="20"/>
      <c r="WLA49" s="22"/>
      <c r="WLB49" s="20"/>
      <c r="WLO49" s="22"/>
      <c r="WLP49" s="20"/>
      <c r="WMC49" s="22"/>
      <c r="WMD49" s="20"/>
      <c r="WMQ49" s="22"/>
      <c r="WMR49" s="20"/>
      <c r="WNE49" s="22"/>
      <c r="WNF49" s="20"/>
      <c r="WNS49" s="22"/>
      <c r="WNT49" s="20"/>
      <c r="WOG49" s="22"/>
      <c r="WOH49" s="20"/>
      <c r="WOU49" s="22"/>
      <c r="WOV49" s="20"/>
      <c r="WPI49" s="22"/>
      <c r="WPJ49" s="20"/>
      <c r="WPW49" s="22"/>
      <c r="WPX49" s="20"/>
      <c r="WQK49" s="22"/>
      <c r="WQL49" s="20"/>
      <c r="WQY49" s="22"/>
      <c r="WQZ49" s="20"/>
      <c r="WRM49" s="22"/>
      <c r="WRN49" s="20"/>
      <c r="WSA49" s="22"/>
      <c r="WSB49" s="20"/>
      <c r="WSO49" s="22"/>
      <c r="WSP49" s="20"/>
      <c r="WTC49" s="22"/>
      <c r="WTD49" s="20"/>
      <c r="WTQ49" s="22"/>
      <c r="WTR49" s="20"/>
      <c r="WUE49" s="22"/>
      <c r="WUF49" s="20"/>
      <c r="WUS49" s="22"/>
      <c r="WUT49" s="20"/>
      <c r="WVG49" s="22"/>
      <c r="WVH49" s="20"/>
      <c r="WVU49" s="22"/>
      <c r="WVV49" s="20"/>
      <c r="WWI49" s="22"/>
      <c r="WWJ49" s="20"/>
      <c r="WWW49" s="22"/>
      <c r="WWX49" s="20"/>
      <c r="WXK49" s="22"/>
      <c r="WXL49" s="20"/>
      <c r="WXY49" s="22"/>
      <c r="WXZ49" s="20"/>
      <c r="WYM49" s="22"/>
      <c r="WYN49" s="20"/>
      <c r="WZA49" s="22"/>
      <c r="WZB49" s="20"/>
      <c r="WZO49" s="22"/>
      <c r="WZP49" s="20"/>
      <c r="XAC49" s="22"/>
      <c r="XAD49" s="20"/>
      <c r="XAQ49" s="22"/>
      <c r="XAR49" s="20"/>
      <c r="XBE49" s="22"/>
      <c r="XBF49" s="20"/>
      <c r="XBS49" s="22"/>
      <c r="XBT49" s="20"/>
      <c r="XCG49" s="22"/>
      <c r="XCH49" s="20"/>
      <c r="XCU49" s="22"/>
      <c r="XCV49" s="20"/>
      <c r="XDI49" s="22"/>
      <c r="XDJ49" s="20"/>
      <c r="XDW49" s="22"/>
      <c r="XDX49" s="20"/>
      <c r="XEK49" s="22"/>
      <c r="XEL49" s="20"/>
      <c r="XEY49" s="22"/>
      <c r="XEZ49" s="20"/>
    </row>
    <row r="50" spans="1:1022 1035:2044 2057:3066 3079:4088 4101:5110 5123:6132 6145:7168 7181:8190 8203:9212 9225:10234 10247:11256 11269:12278 12291:13300 13313:14336 14349:15358 15371:16380" x14ac:dyDescent="0.3">
      <c r="A50" s="50" t="s">
        <v>52</v>
      </c>
      <c r="B50" s="40">
        <v>0</v>
      </c>
      <c r="C50" s="40">
        <v>0</v>
      </c>
      <c r="D50" s="40">
        <v>0</v>
      </c>
      <c r="E50" s="40">
        <v>0</v>
      </c>
      <c r="F50" s="40">
        <v>0</v>
      </c>
      <c r="G50" s="40">
        <v>0</v>
      </c>
      <c r="H50" s="40">
        <v>0</v>
      </c>
      <c r="I50" s="40">
        <v>0</v>
      </c>
      <c r="J50" s="40">
        <v>0</v>
      </c>
      <c r="K50" s="40">
        <v>0</v>
      </c>
      <c r="L50" s="40">
        <v>0</v>
      </c>
      <c r="M50" s="40">
        <v>0</v>
      </c>
      <c r="N50" s="40">
        <f>SUM('Buget personal'!$B50:$M50)</f>
        <v>0</v>
      </c>
      <c r="O50" s="75">
        <f t="shared" ref="O50:O61" si="2">SUBTOTAL(109,O39:O49)</f>
        <v>0</v>
      </c>
      <c r="P50" s="75"/>
      <c r="Q50" s="75"/>
      <c r="R50" s="75">
        <f t="shared" ref="R50:R61" si="3">SUBTOTAL(109,R39:R49)</f>
        <v>0</v>
      </c>
    </row>
    <row r="51" spans="1:1022 1035:2044 2057:3066 3079:4088 4101:5110 5123:6132 6145:7168 7181:8190 8203:9212 9225:10234 10247:11256 11269:12278 12291:13300 13313:14336 14349:15358 15371:16380" x14ac:dyDescent="0.3">
      <c r="A51" s="50" t="s">
        <v>53</v>
      </c>
      <c r="B51" s="40">
        <v>0</v>
      </c>
      <c r="C51" s="40">
        <v>0</v>
      </c>
      <c r="D51" s="40">
        <v>0</v>
      </c>
      <c r="E51" s="40">
        <v>0</v>
      </c>
      <c r="F51" s="40">
        <v>0</v>
      </c>
      <c r="G51" s="40">
        <v>0</v>
      </c>
      <c r="H51" s="40">
        <v>0</v>
      </c>
      <c r="I51" s="40">
        <v>0</v>
      </c>
      <c r="J51" s="40">
        <v>0</v>
      </c>
      <c r="K51" s="40">
        <v>0</v>
      </c>
      <c r="L51" s="40">
        <v>0</v>
      </c>
      <c r="M51" s="40">
        <v>0</v>
      </c>
      <c r="N51" s="40">
        <f>SUM('Buget personal'!$B51:$M51)</f>
        <v>0</v>
      </c>
      <c r="O51" s="75">
        <f t="shared" si="2"/>
        <v>0</v>
      </c>
      <c r="P51" s="75"/>
      <c r="Q51" s="75"/>
      <c r="R51" s="75">
        <f t="shared" si="3"/>
        <v>0</v>
      </c>
    </row>
    <row r="52" spans="1:1022 1035:2044 2057:3066 3079:4088 4101:5110 5123:6132 6145:7168 7181:8190 8203:9212 9225:10234 10247:11256 11269:12278 12291:13300 13313:14336 14349:15358 15371:16380" x14ac:dyDescent="0.3">
      <c r="A52" s="50" t="s">
        <v>54</v>
      </c>
      <c r="B52" s="40">
        <v>0</v>
      </c>
      <c r="C52" s="40">
        <v>0</v>
      </c>
      <c r="D52" s="40">
        <v>0</v>
      </c>
      <c r="E52" s="40">
        <v>0</v>
      </c>
      <c r="F52" s="40">
        <v>0</v>
      </c>
      <c r="G52" s="40">
        <v>0</v>
      </c>
      <c r="H52" s="40">
        <v>0</v>
      </c>
      <c r="I52" s="40">
        <v>0</v>
      </c>
      <c r="J52" s="40">
        <v>0</v>
      </c>
      <c r="K52" s="40">
        <v>0</v>
      </c>
      <c r="L52" s="40">
        <v>0</v>
      </c>
      <c r="M52" s="40">
        <v>0</v>
      </c>
      <c r="N52" s="40">
        <f>SUM('Buget personal'!$B52:$M52)</f>
        <v>0</v>
      </c>
      <c r="O52" s="75">
        <f t="shared" si="2"/>
        <v>0</v>
      </c>
      <c r="P52" s="75"/>
      <c r="Q52" s="75"/>
      <c r="R52" s="75">
        <f t="shared" si="3"/>
        <v>0</v>
      </c>
    </row>
    <row r="53" spans="1:1022 1035:2044 2057:3066 3079:4088 4101:5110 5123:6132 6145:7168 7181:8190 8203:9212 9225:10234 10247:11256 11269:12278 12291:13300 13313:14336 14349:15358 15371:16380" x14ac:dyDescent="0.3">
      <c r="A53" s="50" t="s">
        <v>55</v>
      </c>
      <c r="B53" s="40">
        <v>0</v>
      </c>
      <c r="C53" s="40">
        <v>0</v>
      </c>
      <c r="D53" s="40">
        <v>0</v>
      </c>
      <c r="E53" s="40">
        <v>0</v>
      </c>
      <c r="F53" s="40">
        <v>0</v>
      </c>
      <c r="G53" s="40">
        <v>0</v>
      </c>
      <c r="H53" s="40">
        <v>0</v>
      </c>
      <c r="I53" s="40">
        <v>0</v>
      </c>
      <c r="J53" s="40">
        <v>0</v>
      </c>
      <c r="K53" s="40">
        <v>0</v>
      </c>
      <c r="L53" s="40">
        <v>0</v>
      </c>
      <c r="M53" s="40">
        <v>0</v>
      </c>
      <c r="N53" s="40">
        <f>SUM('Buget personal'!$B53:$M53)</f>
        <v>0</v>
      </c>
      <c r="O53" s="75">
        <f t="shared" si="2"/>
        <v>0</v>
      </c>
      <c r="P53" s="75"/>
      <c r="Q53" s="75"/>
      <c r="R53" s="75">
        <f t="shared" si="3"/>
        <v>0</v>
      </c>
    </row>
    <row r="54" spans="1:1022 1035:2044 2057:3066 3079:4088 4101:5110 5123:6132 6145:7168 7181:8190 8203:9212 9225:10234 10247:11256 11269:12278 12291:13300 13313:14336 14349:15358 15371:16380" x14ac:dyDescent="0.3">
      <c r="A54" s="50" t="s">
        <v>56</v>
      </c>
      <c r="B54" s="40">
        <v>0</v>
      </c>
      <c r="C54" s="40">
        <v>0</v>
      </c>
      <c r="D54" s="40">
        <v>0</v>
      </c>
      <c r="E54" s="40">
        <v>0</v>
      </c>
      <c r="F54" s="40">
        <v>0</v>
      </c>
      <c r="G54" s="40">
        <v>0</v>
      </c>
      <c r="H54" s="40">
        <v>0</v>
      </c>
      <c r="I54" s="40">
        <v>0</v>
      </c>
      <c r="J54" s="40">
        <v>0</v>
      </c>
      <c r="K54" s="40">
        <v>0</v>
      </c>
      <c r="L54" s="40">
        <v>0</v>
      </c>
      <c r="M54" s="40">
        <v>0</v>
      </c>
      <c r="N54" s="40">
        <f>SUM('Buget personal'!$B54:$M54)</f>
        <v>0</v>
      </c>
      <c r="O54" s="75">
        <f t="shared" si="2"/>
        <v>0</v>
      </c>
      <c r="P54" s="75"/>
      <c r="Q54" s="75"/>
      <c r="R54" s="75">
        <f t="shared" si="3"/>
        <v>0</v>
      </c>
    </row>
    <row r="55" spans="1:1022 1035:2044 2057:3066 3079:4088 4101:5110 5123:6132 6145:7168 7181:8190 8203:9212 9225:10234 10247:11256 11269:12278 12291:13300 13313:14336 14349:15358 15371:16380" x14ac:dyDescent="0.3">
      <c r="A55" s="50" t="s">
        <v>57</v>
      </c>
      <c r="B55" s="40">
        <v>0</v>
      </c>
      <c r="C55" s="40">
        <v>0</v>
      </c>
      <c r="D55" s="40">
        <v>0</v>
      </c>
      <c r="E55" s="40">
        <v>0</v>
      </c>
      <c r="F55" s="40">
        <v>0</v>
      </c>
      <c r="G55" s="40">
        <v>0</v>
      </c>
      <c r="H55" s="40">
        <v>0</v>
      </c>
      <c r="I55" s="40">
        <v>0</v>
      </c>
      <c r="J55" s="40">
        <v>0</v>
      </c>
      <c r="K55" s="40">
        <v>0</v>
      </c>
      <c r="L55" s="40">
        <v>0</v>
      </c>
      <c r="M55" s="40">
        <v>0</v>
      </c>
      <c r="N55" s="40">
        <f>SUM('Buget personal'!$B55:$M55)</f>
        <v>0</v>
      </c>
      <c r="O55" s="75">
        <f t="shared" si="2"/>
        <v>0</v>
      </c>
      <c r="P55" s="75"/>
      <c r="Q55" s="75"/>
      <c r="R55" s="75">
        <f t="shared" si="3"/>
        <v>0</v>
      </c>
    </row>
    <row r="56" spans="1:1022 1035:2044 2057:3066 3079:4088 4101:5110 5123:6132 6145:7168 7181:8190 8203:9212 9225:10234 10247:11256 11269:12278 12291:13300 13313:14336 14349:15358 15371:16380" x14ac:dyDescent="0.3">
      <c r="A56" s="50" t="s">
        <v>58</v>
      </c>
      <c r="B56" s="40">
        <v>0</v>
      </c>
      <c r="C56" s="40">
        <v>0</v>
      </c>
      <c r="D56" s="40">
        <v>0</v>
      </c>
      <c r="E56" s="40">
        <v>0</v>
      </c>
      <c r="F56" s="40">
        <v>0</v>
      </c>
      <c r="G56" s="40">
        <v>0</v>
      </c>
      <c r="H56" s="40">
        <v>0</v>
      </c>
      <c r="I56" s="40">
        <v>0</v>
      </c>
      <c r="J56" s="40">
        <v>0</v>
      </c>
      <c r="K56" s="40">
        <v>0</v>
      </c>
      <c r="L56" s="40">
        <v>0</v>
      </c>
      <c r="M56" s="40">
        <v>0</v>
      </c>
      <c r="N56" s="40">
        <f>SUM('Buget personal'!$B56:$M56)</f>
        <v>0</v>
      </c>
      <c r="O56" s="75">
        <f t="shared" si="2"/>
        <v>0</v>
      </c>
      <c r="P56" s="75"/>
      <c r="Q56" s="75"/>
      <c r="R56" s="75">
        <f t="shared" si="3"/>
        <v>0</v>
      </c>
    </row>
    <row r="57" spans="1:1022 1035:2044 2057:3066 3079:4088 4101:5110 5123:6132 6145:7168 7181:8190 8203:9212 9225:10234 10247:11256 11269:12278 12291:13300 13313:14336 14349:15358 15371:16380" x14ac:dyDescent="0.3">
      <c r="A57" s="50" t="s">
        <v>59</v>
      </c>
      <c r="B57" s="40">
        <v>0</v>
      </c>
      <c r="C57" s="40">
        <v>0</v>
      </c>
      <c r="D57" s="40">
        <v>0</v>
      </c>
      <c r="E57" s="40">
        <v>0</v>
      </c>
      <c r="F57" s="40">
        <v>0</v>
      </c>
      <c r="G57" s="40">
        <v>0</v>
      </c>
      <c r="H57" s="40">
        <v>0</v>
      </c>
      <c r="I57" s="40">
        <v>0</v>
      </c>
      <c r="J57" s="40">
        <v>0</v>
      </c>
      <c r="K57" s="40">
        <v>0</v>
      </c>
      <c r="L57" s="40">
        <v>0</v>
      </c>
      <c r="M57" s="40">
        <v>0</v>
      </c>
      <c r="N57" s="40">
        <f>SUM('Buget personal'!$B57:$M57)</f>
        <v>0</v>
      </c>
      <c r="O57" s="75">
        <f t="shared" si="2"/>
        <v>0</v>
      </c>
      <c r="P57" s="75"/>
      <c r="Q57" s="75"/>
      <c r="R57" s="75">
        <f t="shared" si="3"/>
        <v>0</v>
      </c>
    </row>
    <row r="58" spans="1:1022 1035:2044 2057:3066 3079:4088 4101:5110 5123:6132 6145:7168 7181:8190 8203:9212 9225:10234 10247:11256 11269:12278 12291:13300 13313:14336 14349:15358 15371:16380" x14ac:dyDescent="0.3">
      <c r="A58" s="50" t="s">
        <v>60</v>
      </c>
      <c r="B58" s="40">
        <v>0</v>
      </c>
      <c r="C58" s="40">
        <v>0</v>
      </c>
      <c r="D58" s="40">
        <v>0</v>
      </c>
      <c r="E58" s="40">
        <v>0</v>
      </c>
      <c r="F58" s="40">
        <v>0</v>
      </c>
      <c r="G58" s="40">
        <v>0</v>
      </c>
      <c r="H58" s="40">
        <v>0</v>
      </c>
      <c r="I58" s="40">
        <v>0</v>
      </c>
      <c r="J58" s="40">
        <v>0</v>
      </c>
      <c r="K58" s="40">
        <v>0</v>
      </c>
      <c r="L58" s="40">
        <v>0</v>
      </c>
      <c r="M58" s="40">
        <v>0</v>
      </c>
      <c r="N58" s="40">
        <f>SUM('Buget personal'!$B58:$M58)</f>
        <v>0</v>
      </c>
      <c r="O58" s="75">
        <f t="shared" si="2"/>
        <v>0</v>
      </c>
      <c r="P58" s="75"/>
      <c r="Q58" s="75"/>
      <c r="R58" s="75">
        <f t="shared" si="3"/>
        <v>0</v>
      </c>
    </row>
    <row r="59" spans="1:1022 1035:2044 2057:3066 3079:4088 4101:5110 5123:6132 6145:7168 7181:8190 8203:9212 9225:10234 10247:11256 11269:12278 12291:13300 13313:14336 14349:15358 15371:16380" x14ac:dyDescent="0.3">
      <c r="A59" s="50" t="s">
        <v>61</v>
      </c>
      <c r="B59" s="40">
        <v>0</v>
      </c>
      <c r="C59" s="40">
        <v>0</v>
      </c>
      <c r="D59" s="40">
        <v>0</v>
      </c>
      <c r="E59" s="40">
        <v>0</v>
      </c>
      <c r="F59" s="40">
        <v>0</v>
      </c>
      <c r="G59" s="40">
        <v>0</v>
      </c>
      <c r="H59" s="40">
        <v>0</v>
      </c>
      <c r="I59" s="40">
        <v>0</v>
      </c>
      <c r="J59" s="40">
        <v>0</v>
      </c>
      <c r="K59" s="40">
        <v>0</v>
      </c>
      <c r="L59" s="40">
        <v>0</v>
      </c>
      <c r="M59" s="40">
        <v>0</v>
      </c>
      <c r="N59" s="40">
        <f>SUM('Buget personal'!$B59:$M59)</f>
        <v>0</v>
      </c>
      <c r="O59" s="75">
        <f t="shared" si="2"/>
        <v>0</v>
      </c>
      <c r="P59" s="75"/>
      <c r="Q59" s="75"/>
      <c r="R59" s="75">
        <f t="shared" si="3"/>
        <v>0</v>
      </c>
    </row>
    <row r="60" spans="1:1022 1035:2044 2057:3066 3079:4088 4101:5110 5123:6132 6145:7168 7181:8190 8203:9212 9225:10234 10247:11256 11269:12278 12291:13300 13313:14336 14349:15358 15371:16380" ht="19" thickBot="1" x14ac:dyDescent="0.35">
      <c r="A60" s="50" t="s">
        <v>23</v>
      </c>
      <c r="B60" s="40">
        <v>0</v>
      </c>
      <c r="C60" s="40">
        <v>0</v>
      </c>
      <c r="D60" s="40">
        <v>0</v>
      </c>
      <c r="E60" s="40">
        <v>0</v>
      </c>
      <c r="F60" s="40">
        <v>0</v>
      </c>
      <c r="G60" s="40">
        <v>0</v>
      </c>
      <c r="H60" s="40">
        <v>0</v>
      </c>
      <c r="I60" s="40">
        <v>0</v>
      </c>
      <c r="J60" s="40">
        <v>0</v>
      </c>
      <c r="K60" s="40">
        <v>0</v>
      </c>
      <c r="L60" s="40">
        <v>0</v>
      </c>
      <c r="M60" s="40">
        <v>0</v>
      </c>
      <c r="N60" s="40">
        <f>SUM('Buget personal'!$B60:$M60)</f>
        <v>0</v>
      </c>
      <c r="O60" s="75">
        <f t="shared" si="2"/>
        <v>0</v>
      </c>
      <c r="P60" s="75"/>
      <c r="Q60" s="75"/>
      <c r="R60" s="75">
        <f t="shared" si="3"/>
        <v>0</v>
      </c>
    </row>
    <row r="61" spans="1:1022 1035:2044 2057:3066 3079:4088 4101:5110 5123:6132 6145:7168 7181:8190 8203:9212 9225:10234 10247:11256 11269:12278 12291:13300 13313:14336 14349:15358 15371:16380" s="7" customFormat="1" ht="20.399999999999999" customHeight="1" x14ac:dyDescent="0.45">
      <c r="A61" s="35" t="s">
        <v>85</v>
      </c>
      <c r="B61" s="41">
        <f>SUBTOTAL(109,'Buget personal'!$B$50:$B$60)</f>
        <v>0</v>
      </c>
      <c r="C61" s="41">
        <f>SUBTOTAL(109,'Buget personal'!$C$50:$C$60)</f>
        <v>0</v>
      </c>
      <c r="D61" s="41">
        <f>SUBTOTAL(109,'Buget personal'!$D$50:$D$60)</f>
        <v>0</v>
      </c>
      <c r="E61" s="41">
        <f>SUBTOTAL(109,'Buget personal'!$E$50:$E$60)</f>
        <v>0</v>
      </c>
      <c r="F61" s="41">
        <f>SUBTOTAL(109,'Buget personal'!$F$50:$F$60)</f>
        <v>0</v>
      </c>
      <c r="G61" s="41">
        <f>SUBTOTAL(109,'Buget personal'!$G$50:$G$60)</f>
        <v>0</v>
      </c>
      <c r="H61" s="41">
        <f>SUBTOTAL(109,'Buget personal'!$H$50:$H$60)</f>
        <v>0</v>
      </c>
      <c r="I61" s="41">
        <f>SUBTOTAL(109,'Buget personal'!$I$50:$I$60)</f>
        <v>0</v>
      </c>
      <c r="J61" s="41">
        <f>SUBTOTAL(109,'Buget personal'!$J$50:$J$60)</f>
        <v>0</v>
      </c>
      <c r="K61" s="41">
        <f>SUBTOTAL(109,'Buget personal'!$K$50:$K$60)</f>
        <v>0</v>
      </c>
      <c r="L61" s="41">
        <f>SUBTOTAL(109,'Buget personal'!$L$50:$L$60)</f>
        <v>0</v>
      </c>
      <c r="M61" s="41">
        <f>SUBTOTAL(109,'Buget personal'!$M$50:$M$60)</f>
        <v>0</v>
      </c>
      <c r="N61" s="62">
        <f>SUBTOTAL(109,'Buget personal'!$N$50:$N$60)</f>
        <v>0</v>
      </c>
      <c r="O61" s="62">
        <f t="shared" si="2"/>
        <v>0</v>
      </c>
      <c r="P61" s="62"/>
      <c r="Q61" s="62"/>
      <c r="R61" s="62">
        <f t="shared" si="3"/>
        <v>0</v>
      </c>
      <c r="S61" s="26"/>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row>
    <row r="62" spans="1:1022 1035:2044 2057:3066 3079:4088 4101:5110 5123:6132 6145:7168 7181:8190 8203:9212 9225:10234 10247:11256 11269:12278 12291:13300 13313:14336 14349:15358 15371:16380" s="21" customFormat="1" ht="21.5" thickBot="1" x14ac:dyDescent="0.35">
      <c r="A62" s="20" t="s">
        <v>21</v>
      </c>
      <c r="B62" s="44" t="s">
        <v>0</v>
      </c>
      <c r="C62" s="44" t="s">
        <v>1</v>
      </c>
      <c r="D62" s="44" t="s">
        <v>2</v>
      </c>
      <c r="E62" s="44" t="s">
        <v>3</v>
      </c>
      <c r="F62" s="44" t="s">
        <v>4</v>
      </c>
      <c r="G62" s="44" t="s">
        <v>5</v>
      </c>
      <c r="H62" s="44" t="s">
        <v>6</v>
      </c>
      <c r="I62" s="44" t="s">
        <v>7</v>
      </c>
      <c r="J62" s="44" t="s">
        <v>8</v>
      </c>
      <c r="K62" s="44" t="s">
        <v>9</v>
      </c>
      <c r="L62" s="44" t="s">
        <v>10</v>
      </c>
      <c r="M62" s="44" t="s">
        <v>11</v>
      </c>
      <c r="N62" s="45" t="s">
        <v>12</v>
      </c>
      <c r="O62" s="32"/>
      <c r="P62" s="32"/>
      <c r="Q62" s="32"/>
      <c r="R62" s="32"/>
      <c r="S62" s="26"/>
      <c r="T62" s="32"/>
      <c r="U62" s="32"/>
      <c r="V62" s="32"/>
      <c r="W62" s="32"/>
      <c r="X62" s="32"/>
      <c r="Y62" s="32"/>
      <c r="Z62" s="32"/>
      <c r="AA62" s="33"/>
      <c r="AB62" s="31"/>
      <c r="AC62" s="32"/>
      <c r="AD62" s="32"/>
      <c r="AE62" s="32"/>
      <c r="AF62" s="32"/>
      <c r="AG62" s="32"/>
      <c r="AH62" s="32"/>
      <c r="AI62" s="32"/>
      <c r="AJ62" s="32"/>
      <c r="AK62" s="32"/>
      <c r="AL62" s="32"/>
      <c r="AM62" s="32"/>
      <c r="AN62" s="32"/>
      <c r="AO62" s="33"/>
      <c r="AP62" s="31"/>
      <c r="AQ62" s="32"/>
      <c r="AR62" s="32"/>
      <c r="AS62" s="32"/>
      <c r="AT62" s="32"/>
      <c r="AU62" s="32"/>
      <c r="AV62" s="32"/>
      <c r="AW62" s="32"/>
      <c r="AX62" s="32"/>
      <c r="AY62" s="32"/>
      <c r="AZ62" s="32"/>
      <c r="BA62" s="32"/>
      <c r="BB62" s="32"/>
      <c r="BC62" s="33"/>
      <c r="BD62" s="31"/>
      <c r="BE62" s="32"/>
      <c r="BF62" s="32"/>
      <c r="BG62" s="32"/>
      <c r="BH62" s="32"/>
      <c r="BI62" s="32"/>
      <c r="BJ62" s="32"/>
      <c r="BK62" s="32"/>
      <c r="BL62" s="32"/>
      <c r="BM62" s="32"/>
      <c r="BN62" s="32"/>
      <c r="BO62" s="32"/>
      <c r="BP62" s="32"/>
      <c r="BQ62" s="33"/>
      <c r="BR62" s="31"/>
      <c r="BS62" s="32"/>
      <c r="CE62" s="22"/>
      <c r="CF62" s="20"/>
      <c r="CS62" s="22"/>
      <c r="CT62" s="20"/>
      <c r="DG62" s="22"/>
      <c r="DH62" s="20"/>
      <c r="DU62" s="22"/>
      <c r="DV62" s="20"/>
      <c r="EI62" s="22"/>
      <c r="EJ62" s="20"/>
      <c r="EW62" s="22"/>
      <c r="EX62" s="20"/>
      <c r="FK62" s="22"/>
      <c r="FL62" s="20"/>
      <c r="FY62" s="22"/>
      <c r="FZ62" s="20"/>
      <c r="GM62" s="22"/>
      <c r="GN62" s="20"/>
      <c r="HA62" s="22"/>
      <c r="HB62" s="20"/>
      <c r="HO62" s="22"/>
      <c r="HP62" s="20"/>
      <c r="IC62" s="22"/>
      <c r="ID62" s="20"/>
      <c r="IQ62" s="22"/>
      <c r="IR62" s="20"/>
      <c r="JE62" s="22"/>
      <c r="JF62" s="20"/>
      <c r="JS62" s="22"/>
      <c r="JT62" s="20"/>
      <c r="KG62" s="22"/>
      <c r="KH62" s="20"/>
      <c r="KU62" s="22"/>
      <c r="KV62" s="20"/>
      <c r="LI62" s="22"/>
      <c r="LJ62" s="20"/>
      <c r="LW62" s="22"/>
      <c r="LX62" s="20"/>
      <c r="MK62" s="22"/>
      <c r="ML62" s="20"/>
      <c r="MY62" s="22"/>
      <c r="MZ62" s="20"/>
      <c r="NM62" s="22"/>
      <c r="NN62" s="20"/>
      <c r="OA62" s="22"/>
      <c r="OB62" s="20"/>
      <c r="OO62" s="22"/>
      <c r="OP62" s="20"/>
      <c r="PC62" s="22"/>
      <c r="PD62" s="20"/>
      <c r="PQ62" s="22"/>
      <c r="PR62" s="20"/>
      <c r="QE62" s="22"/>
      <c r="QF62" s="20"/>
      <c r="QS62" s="22"/>
      <c r="QT62" s="20"/>
      <c r="RG62" s="22"/>
      <c r="RH62" s="20"/>
      <c r="RU62" s="22"/>
      <c r="RV62" s="20"/>
      <c r="SI62" s="22"/>
      <c r="SJ62" s="20"/>
      <c r="SW62" s="22"/>
      <c r="SX62" s="20"/>
      <c r="TK62" s="22"/>
      <c r="TL62" s="20"/>
      <c r="TY62" s="22"/>
      <c r="TZ62" s="20"/>
      <c r="UM62" s="22"/>
      <c r="UN62" s="20"/>
      <c r="VA62" s="22"/>
      <c r="VB62" s="20"/>
      <c r="VO62" s="22"/>
      <c r="VP62" s="20"/>
      <c r="WC62" s="22"/>
      <c r="WD62" s="20"/>
      <c r="WQ62" s="22"/>
      <c r="WR62" s="20"/>
      <c r="XE62" s="22"/>
      <c r="XF62" s="20"/>
      <c r="XS62" s="22"/>
      <c r="XT62" s="20"/>
      <c r="YG62" s="22"/>
      <c r="YH62" s="20"/>
      <c r="YU62" s="22"/>
      <c r="YV62" s="20"/>
      <c r="ZI62" s="22"/>
      <c r="ZJ62" s="20"/>
      <c r="ZW62" s="22"/>
      <c r="ZX62" s="20"/>
      <c r="AAK62" s="22"/>
      <c r="AAL62" s="20"/>
      <c r="AAY62" s="22"/>
      <c r="AAZ62" s="20"/>
      <c r="ABM62" s="22"/>
      <c r="ABN62" s="20"/>
      <c r="ACA62" s="22"/>
      <c r="ACB62" s="20"/>
      <c r="ACO62" s="22"/>
      <c r="ACP62" s="20"/>
      <c r="ADC62" s="22"/>
      <c r="ADD62" s="20"/>
      <c r="ADQ62" s="22"/>
      <c r="ADR62" s="20"/>
      <c r="AEE62" s="22"/>
      <c r="AEF62" s="20"/>
      <c r="AES62" s="22"/>
      <c r="AET62" s="20"/>
      <c r="AFG62" s="22"/>
      <c r="AFH62" s="20"/>
      <c r="AFU62" s="22"/>
      <c r="AFV62" s="20"/>
      <c r="AGI62" s="22"/>
      <c r="AGJ62" s="20"/>
      <c r="AGW62" s="22"/>
      <c r="AGX62" s="20"/>
      <c r="AHK62" s="22"/>
      <c r="AHL62" s="20"/>
      <c r="AHY62" s="22"/>
      <c r="AHZ62" s="20"/>
      <c r="AIM62" s="22"/>
      <c r="AIN62" s="20"/>
      <c r="AJA62" s="22"/>
      <c r="AJB62" s="20"/>
      <c r="AJO62" s="22"/>
      <c r="AJP62" s="20"/>
      <c r="AKC62" s="22"/>
      <c r="AKD62" s="20"/>
      <c r="AKQ62" s="22"/>
      <c r="AKR62" s="20"/>
      <c r="ALE62" s="22"/>
      <c r="ALF62" s="20"/>
      <c r="ALS62" s="22"/>
      <c r="ALT62" s="20"/>
      <c r="AMG62" s="22"/>
      <c r="AMH62" s="20"/>
      <c r="AMU62" s="22"/>
      <c r="AMV62" s="20"/>
      <c r="ANI62" s="22"/>
      <c r="ANJ62" s="20"/>
      <c r="ANW62" s="22"/>
      <c r="ANX62" s="20"/>
      <c r="AOK62" s="22"/>
      <c r="AOL62" s="20"/>
      <c r="AOY62" s="22"/>
      <c r="AOZ62" s="20"/>
      <c r="APM62" s="22"/>
      <c r="APN62" s="20"/>
      <c r="AQA62" s="22"/>
      <c r="AQB62" s="20"/>
      <c r="AQO62" s="22"/>
      <c r="AQP62" s="20"/>
      <c r="ARC62" s="22"/>
      <c r="ARD62" s="20"/>
      <c r="ARQ62" s="22"/>
      <c r="ARR62" s="20"/>
      <c r="ASE62" s="22"/>
      <c r="ASF62" s="20"/>
      <c r="ASS62" s="22"/>
      <c r="AST62" s="20"/>
      <c r="ATG62" s="22"/>
      <c r="ATH62" s="20"/>
      <c r="ATU62" s="22"/>
      <c r="ATV62" s="20"/>
      <c r="AUI62" s="22"/>
      <c r="AUJ62" s="20"/>
      <c r="AUW62" s="22"/>
      <c r="AUX62" s="20"/>
      <c r="AVK62" s="22"/>
      <c r="AVL62" s="20"/>
      <c r="AVY62" s="22"/>
      <c r="AVZ62" s="20"/>
      <c r="AWM62" s="22"/>
      <c r="AWN62" s="20"/>
      <c r="AXA62" s="22"/>
      <c r="AXB62" s="20"/>
      <c r="AXO62" s="22"/>
      <c r="AXP62" s="20"/>
      <c r="AYC62" s="22"/>
      <c r="AYD62" s="20"/>
      <c r="AYQ62" s="22"/>
      <c r="AYR62" s="20"/>
      <c r="AZE62" s="22"/>
      <c r="AZF62" s="20"/>
      <c r="AZS62" s="22"/>
      <c r="AZT62" s="20"/>
      <c r="BAG62" s="22"/>
      <c r="BAH62" s="20"/>
      <c r="BAU62" s="22"/>
      <c r="BAV62" s="20"/>
      <c r="BBI62" s="22"/>
      <c r="BBJ62" s="20"/>
      <c r="BBW62" s="22"/>
      <c r="BBX62" s="20"/>
      <c r="BCK62" s="22"/>
      <c r="BCL62" s="20"/>
      <c r="BCY62" s="22"/>
      <c r="BCZ62" s="20"/>
      <c r="BDM62" s="22"/>
      <c r="BDN62" s="20"/>
      <c r="BEA62" s="22"/>
      <c r="BEB62" s="20"/>
      <c r="BEO62" s="22"/>
      <c r="BEP62" s="20"/>
      <c r="BFC62" s="22"/>
      <c r="BFD62" s="20"/>
      <c r="BFQ62" s="22"/>
      <c r="BFR62" s="20"/>
      <c r="BGE62" s="22"/>
      <c r="BGF62" s="20"/>
      <c r="BGS62" s="22"/>
      <c r="BGT62" s="20"/>
      <c r="BHG62" s="22"/>
      <c r="BHH62" s="20"/>
      <c r="BHU62" s="22"/>
      <c r="BHV62" s="20"/>
      <c r="BII62" s="22"/>
      <c r="BIJ62" s="20"/>
      <c r="BIW62" s="22"/>
      <c r="BIX62" s="20"/>
      <c r="BJK62" s="22"/>
      <c r="BJL62" s="20"/>
      <c r="BJY62" s="22"/>
      <c r="BJZ62" s="20"/>
      <c r="BKM62" s="22"/>
      <c r="BKN62" s="20"/>
      <c r="BLA62" s="22"/>
      <c r="BLB62" s="20"/>
      <c r="BLO62" s="22"/>
      <c r="BLP62" s="20"/>
      <c r="BMC62" s="22"/>
      <c r="BMD62" s="20"/>
      <c r="BMQ62" s="22"/>
      <c r="BMR62" s="20"/>
      <c r="BNE62" s="22"/>
      <c r="BNF62" s="20"/>
      <c r="BNS62" s="22"/>
      <c r="BNT62" s="20"/>
      <c r="BOG62" s="22"/>
      <c r="BOH62" s="20"/>
      <c r="BOU62" s="22"/>
      <c r="BOV62" s="20"/>
      <c r="BPI62" s="22"/>
      <c r="BPJ62" s="20"/>
      <c r="BPW62" s="22"/>
      <c r="BPX62" s="20"/>
      <c r="BQK62" s="22"/>
      <c r="BQL62" s="20"/>
      <c r="BQY62" s="22"/>
      <c r="BQZ62" s="20"/>
      <c r="BRM62" s="22"/>
      <c r="BRN62" s="20"/>
      <c r="BSA62" s="22"/>
      <c r="BSB62" s="20"/>
      <c r="BSO62" s="22"/>
      <c r="BSP62" s="20"/>
      <c r="BTC62" s="22"/>
      <c r="BTD62" s="20"/>
      <c r="BTQ62" s="22"/>
      <c r="BTR62" s="20"/>
      <c r="BUE62" s="22"/>
      <c r="BUF62" s="20"/>
      <c r="BUS62" s="22"/>
      <c r="BUT62" s="20"/>
      <c r="BVG62" s="22"/>
      <c r="BVH62" s="20"/>
      <c r="BVU62" s="22"/>
      <c r="BVV62" s="20"/>
      <c r="BWI62" s="22"/>
      <c r="BWJ62" s="20"/>
      <c r="BWW62" s="22"/>
      <c r="BWX62" s="20"/>
      <c r="BXK62" s="22"/>
      <c r="BXL62" s="20"/>
      <c r="BXY62" s="22"/>
      <c r="BXZ62" s="20"/>
      <c r="BYM62" s="22"/>
      <c r="BYN62" s="20"/>
      <c r="BZA62" s="22"/>
      <c r="BZB62" s="20"/>
      <c r="BZO62" s="22"/>
      <c r="BZP62" s="20"/>
      <c r="CAC62" s="22"/>
      <c r="CAD62" s="20"/>
      <c r="CAQ62" s="22"/>
      <c r="CAR62" s="20"/>
      <c r="CBE62" s="22"/>
      <c r="CBF62" s="20"/>
      <c r="CBS62" s="22"/>
      <c r="CBT62" s="20"/>
      <c r="CCG62" s="22"/>
      <c r="CCH62" s="20"/>
      <c r="CCU62" s="22"/>
      <c r="CCV62" s="20"/>
      <c r="CDI62" s="22"/>
      <c r="CDJ62" s="20"/>
      <c r="CDW62" s="22"/>
      <c r="CDX62" s="20"/>
      <c r="CEK62" s="22"/>
      <c r="CEL62" s="20"/>
      <c r="CEY62" s="22"/>
      <c r="CEZ62" s="20"/>
      <c r="CFM62" s="22"/>
      <c r="CFN62" s="20"/>
      <c r="CGA62" s="22"/>
      <c r="CGB62" s="20"/>
      <c r="CGO62" s="22"/>
      <c r="CGP62" s="20"/>
      <c r="CHC62" s="22"/>
      <c r="CHD62" s="20"/>
      <c r="CHQ62" s="22"/>
      <c r="CHR62" s="20"/>
      <c r="CIE62" s="22"/>
      <c r="CIF62" s="20"/>
      <c r="CIS62" s="22"/>
      <c r="CIT62" s="20"/>
      <c r="CJG62" s="22"/>
      <c r="CJH62" s="20"/>
      <c r="CJU62" s="22"/>
      <c r="CJV62" s="20"/>
      <c r="CKI62" s="22"/>
      <c r="CKJ62" s="20"/>
      <c r="CKW62" s="22"/>
      <c r="CKX62" s="20"/>
      <c r="CLK62" s="22"/>
      <c r="CLL62" s="20"/>
      <c r="CLY62" s="22"/>
      <c r="CLZ62" s="20"/>
      <c r="CMM62" s="22"/>
      <c r="CMN62" s="20"/>
      <c r="CNA62" s="22"/>
      <c r="CNB62" s="20"/>
      <c r="CNO62" s="22"/>
      <c r="CNP62" s="20"/>
      <c r="COC62" s="22"/>
      <c r="COD62" s="20"/>
      <c r="COQ62" s="22"/>
      <c r="COR62" s="20"/>
      <c r="CPE62" s="22"/>
      <c r="CPF62" s="20"/>
      <c r="CPS62" s="22"/>
      <c r="CPT62" s="20"/>
      <c r="CQG62" s="22"/>
      <c r="CQH62" s="20"/>
      <c r="CQU62" s="22"/>
      <c r="CQV62" s="20"/>
      <c r="CRI62" s="22"/>
      <c r="CRJ62" s="20"/>
      <c r="CRW62" s="22"/>
      <c r="CRX62" s="20"/>
      <c r="CSK62" s="22"/>
      <c r="CSL62" s="20"/>
      <c r="CSY62" s="22"/>
      <c r="CSZ62" s="20"/>
      <c r="CTM62" s="22"/>
      <c r="CTN62" s="20"/>
      <c r="CUA62" s="22"/>
      <c r="CUB62" s="20"/>
      <c r="CUO62" s="22"/>
      <c r="CUP62" s="20"/>
      <c r="CVC62" s="22"/>
      <c r="CVD62" s="20"/>
      <c r="CVQ62" s="22"/>
      <c r="CVR62" s="20"/>
      <c r="CWE62" s="22"/>
      <c r="CWF62" s="20"/>
      <c r="CWS62" s="22"/>
      <c r="CWT62" s="20"/>
      <c r="CXG62" s="22"/>
      <c r="CXH62" s="20"/>
      <c r="CXU62" s="22"/>
      <c r="CXV62" s="20"/>
      <c r="CYI62" s="22"/>
      <c r="CYJ62" s="20"/>
      <c r="CYW62" s="22"/>
      <c r="CYX62" s="20"/>
      <c r="CZK62" s="22"/>
      <c r="CZL62" s="20"/>
      <c r="CZY62" s="22"/>
      <c r="CZZ62" s="20"/>
      <c r="DAM62" s="22"/>
      <c r="DAN62" s="20"/>
      <c r="DBA62" s="22"/>
      <c r="DBB62" s="20"/>
      <c r="DBO62" s="22"/>
      <c r="DBP62" s="20"/>
      <c r="DCC62" s="22"/>
      <c r="DCD62" s="20"/>
      <c r="DCQ62" s="22"/>
      <c r="DCR62" s="20"/>
      <c r="DDE62" s="22"/>
      <c r="DDF62" s="20"/>
      <c r="DDS62" s="22"/>
      <c r="DDT62" s="20"/>
      <c r="DEG62" s="22"/>
      <c r="DEH62" s="20"/>
      <c r="DEU62" s="22"/>
      <c r="DEV62" s="20"/>
      <c r="DFI62" s="22"/>
      <c r="DFJ62" s="20"/>
      <c r="DFW62" s="22"/>
      <c r="DFX62" s="20"/>
      <c r="DGK62" s="22"/>
      <c r="DGL62" s="20"/>
      <c r="DGY62" s="22"/>
      <c r="DGZ62" s="20"/>
      <c r="DHM62" s="22"/>
      <c r="DHN62" s="20"/>
      <c r="DIA62" s="22"/>
      <c r="DIB62" s="20"/>
      <c r="DIO62" s="22"/>
      <c r="DIP62" s="20"/>
      <c r="DJC62" s="22"/>
      <c r="DJD62" s="20"/>
      <c r="DJQ62" s="22"/>
      <c r="DJR62" s="20"/>
      <c r="DKE62" s="22"/>
      <c r="DKF62" s="20"/>
      <c r="DKS62" s="22"/>
      <c r="DKT62" s="20"/>
      <c r="DLG62" s="22"/>
      <c r="DLH62" s="20"/>
      <c r="DLU62" s="22"/>
      <c r="DLV62" s="20"/>
      <c r="DMI62" s="22"/>
      <c r="DMJ62" s="20"/>
      <c r="DMW62" s="22"/>
      <c r="DMX62" s="20"/>
      <c r="DNK62" s="22"/>
      <c r="DNL62" s="20"/>
      <c r="DNY62" s="22"/>
      <c r="DNZ62" s="20"/>
      <c r="DOM62" s="22"/>
      <c r="DON62" s="20"/>
      <c r="DPA62" s="22"/>
      <c r="DPB62" s="20"/>
      <c r="DPO62" s="22"/>
      <c r="DPP62" s="20"/>
      <c r="DQC62" s="22"/>
      <c r="DQD62" s="20"/>
      <c r="DQQ62" s="22"/>
      <c r="DQR62" s="20"/>
      <c r="DRE62" s="22"/>
      <c r="DRF62" s="20"/>
      <c r="DRS62" s="22"/>
      <c r="DRT62" s="20"/>
      <c r="DSG62" s="22"/>
      <c r="DSH62" s="20"/>
      <c r="DSU62" s="22"/>
      <c r="DSV62" s="20"/>
      <c r="DTI62" s="22"/>
      <c r="DTJ62" s="20"/>
      <c r="DTW62" s="22"/>
      <c r="DTX62" s="20"/>
      <c r="DUK62" s="22"/>
      <c r="DUL62" s="20"/>
      <c r="DUY62" s="22"/>
      <c r="DUZ62" s="20"/>
      <c r="DVM62" s="22"/>
      <c r="DVN62" s="20"/>
      <c r="DWA62" s="22"/>
      <c r="DWB62" s="20"/>
      <c r="DWO62" s="22"/>
      <c r="DWP62" s="20"/>
      <c r="DXC62" s="22"/>
      <c r="DXD62" s="20"/>
      <c r="DXQ62" s="22"/>
      <c r="DXR62" s="20"/>
      <c r="DYE62" s="22"/>
      <c r="DYF62" s="20"/>
      <c r="DYS62" s="22"/>
      <c r="DYT62" s="20"/>
      <c r="DZG62" s="22"/>
      <c r="DZH62" s="20"/>
      <c r="DZU62" s="22"/>
      <c r="DZV62" s="20"/>
      <c r="EAI62" s="22"/>
      <c r="EAJ62" s="20"/>
      <c r="EAW62" s="22"/>
      <c r="EAX62" s="20"/>
      <c r="EBK62" s="22"/>
      <c r="EBL62" s="20"/>
      <c r="EBY62" s="22"/>
      <c r="EBZ62" s="20"/>
      <c r="ECM62" s="22"/>
      <c r="ECN62" s="20"/>
      <c r="EDA62" s="22"/>
      <c r="EDB62" s="20"/>
      <c r="EDO62" s="22"/>
      <c r="EDP62" s="20"/>
      <c r="EEC62" s="22"/>
      <c r="EED62" s="20"/>
      <c r="EEQ62" s="22"/>
      <c r="EER62" s="20"/>
      <c r="EFE62" s="22"/>
      <c r="EFF62" s="20"/>
      <c r="EFS62" s="22"/>
      <c r="EFT62" s="20"/>
      <c r="EGG62" s="22"/>
      <c r="EGH62" s="20"/>
      <c r="EGU62" s="22"/>
      <c r="EGV62" s="20"/>
      <c r="EHI62" s="22"/>
      <c r="EHJ62" s="20"/>
      <c r="EHW62" s="22"/>
      <c r="EHX62" s="20"/>
      <c r="EIK62" s="22"/>
      <c r="EIL62" s="20"/>
      <c r="EIY62" s="22"/>
      <c r="EIZ62" s="20"/>
      <c r="EJM62" s="22"/>
      <c r="EJN62" s="20"/>
      <c r="EKA62" s="22"/>
      <c r="EKB62" s="20"/>
      <c r="EKO62" s="22"/>
      <c r="EKP62" s="20"/>
      <c r="ELC62" s="22"/>
      <c r="ELD62" s="20"/>
      <c r="ELQ62" s="22"/>
      <c r="ELR62" s="20"/>
      <c r="EME62" s="22"/>
      <c r="EMF62" s="20"/>
      <c r="EMS62" s="22"/>
      <c r="EMT62" s="20"/>
      <c r="ENG62" s="22"/>
      <c r="ENH62" s="20"/>
      <c r="ENU62" s="22"/>
      <c r="ENV62" s="20"/>
      <c r="EOI62" s="22"/>
      <c r="EOJ62" s="20"/>
      <c r="EOW62" s="22"/>
      <c r="EOX62" s="20"/>
      <c r="EPK62" s="22"/>
      <c r="EPL62" s="20"/>
      <c r="EPY62" s="22"/>
      <c r="EPZ62" s="20"/>
      <c r="EQM62" s="22"/>
      <c r="EQN62" s="20"/>
      <c r="ERA62" s="22"/>
      <c r="ERB62" s="20"/>
      <c r="ERO62" s="22"/>
      <c r="ERP62" s="20"/>
      <c r="ESC62" s="22"/>
      <c r="ESD62" s="20"/>
      <c r="ESQ62" s="22"/>
      <c r="ESR62" s="20"/>
      <c r="ETE62" s="22"/>
      <c r="ETF62" s="20"/>
      <c r="ETS62" s="22"/>
      <c r="ETT62" s="20"/>
      <c r="EUG62" s="22"/>
      <c r="EUH62" s="20"/>
      <c r="EUU62" s="22"/>
      <c r="EUV62" s="20"/>
      <c r="EVI62" s="22"/>
      <c r="EVJ62" s="20"/>
      <c r="EVW62" s="22"/>
      <c r="EVX62" s="20"/>
      <c r="EWK62" s="22"/>
      <c r="EWL62" s="20"/>
      <c r="EWY62" s="22"/>
      <c r="EWZ62" s="20"/>
      <c r="EXM62" s="22"/>
      <c r="EXN62" s="20"/>
      <c r="EYA62" s="22"/>
      <c r="EYB62" s="20"/>
      <c r="EYO62" s="22"/>
      <c r="EYP62" s="20"/>
      <c r="EZC62" s="22"/>
      <c r="EZD62" s="20"/>
      <c r="EZQ62" s="22"/>
      <c r="EZR62" s="20"/>
      <c r="FAE62" s="22"/>
      <c r="FAF62" s="20"/>
      <c r="FAS62" s="22"/>
      <c r="FAT62" s="20"/>
      <c r="FBG62" s="22"/>
      <c r="FBH62" s="20"/>
      <c r="FBU62" s="22"/>
      <c r="FBV62" s="20"/>
      <c r="FCI62" s="22"/>
      <c r="FCJ62" s="20"/>
      <c r="FCW62" s="22"/>
      <c r="FCX62" s="20"/>
      <c r="FDK62" s="22"/>
      <c r="FDL62" s="20"/>
      <c r="FDY62" s="22"/>
      <c r="FDZ62" s="20"/>
      <c r="FEM62" s="22"/>
      <c r="FEN62" s="20"/>
      <c r="FFA62" s="22"/>
      <c r="FFB62" s="20"/>
      <c r="FFO62" s="22"/>
      <c r="FFP62" s="20"/>
      <c r="FGC62" s="22"/>
      <c r="FGD62" s="20"/>
      <c r="FGQ62" s="22"/>
      <c r="FGR62" s="20"/>
      <c r="FHE62" s="22"/>
      <c r="FHF62" s="20"/>
      <c r="FHS62" s="22"/>
      <c r="FHT62" s="20"/>
      <c r="FIG62" s="22"/>
      <c r="FIH62" s="20"/>
      <c r="FIU62" s="22"/>
      <c r="FIV62" s="20"/>
      <c r="FJI62" s="22"/>
      <c r="FJJ62" s="20"/>
      <c r="FJW62" s="22"/>
      <c r="FJX62" s="20"/>
      <c r="FKK62" s="22"/>
      <c r="FKL62" s="20"/>
      <c r="FKY62" s="22"/>
      <c r="FKZ62" s="20"/>
      <c r="FLM62" s="22"/>
      <c r="FLN62" s="20"/>
      <c r="FMA62" s="22"/>
      <c r="FMB62" s="20"/>
      <c r="FMO62" s="22"/>
      <c r="FMP62" s="20"/>
      <c r="FNC62" s="22"/>
      <c r="FND62" s="20"/>
      <c r="FNQ62" s="22"/>
      <c r="FNR62" s="20"/>
      <c r="FOE62" s="22"/>
      <c r="FOF62" s="20"/>
      <c r="FOS62" s="22"/>
      <c r="FOT62" s="20"/>
      <c r="FPG62" s="22"/>
      <c r="FPH62" s="20"/>
      <c r="FPU62" s="22"/>
      <c r="FPV62" s="20"/>
      <c r="FQI62" s="22"/>
      <c r="FQJ62" s="20"/>
      <c r="FQW62" s="22"/>
      <c r="FQX62" s="20"/>
      <c r="FRK62" s="22"/>
      <c r="FRL62" s="20"/>
      <c r="FRY62" s="22"/>
      <c r="FRZ62" s="20"/>
      <c r="FSM62" s="22"/>
      <c r="FSN62" s="20"/>
      <c r="FTA62" s="22"/>
      <c r="FTB62" s="20"/>
      <c r="FTO62" s="22"/>
      <c r="FTP62" s="20"/>
      <c r="FUC62" s="22"/>
      <c r="FUD62" s="20"/>
      <c r="FUQ62" s="22"/>
      <c r="FUR62" s="20"/>
      <c r="FVE62" s="22"/>
      <c r="FVF62" s="20"/>
      <c r="FVS62" s="22"/>
      <c r="FVT62" s="20"/>
      <c r="FWG62" s="22"/>
      <c r="FWH62" s="20"/>
      <c r="FWU62" s="22"/>
      <c r="FWV62" s="20"/>
      <c r="FXI62" s="22"/>
      <c r="FXJ62" s="20"/>
      <c r="FXW62" s="22"/>
      <c r="FXX62" s="20"/>
      <c r="FYK62" s="22"/>
      <c r="FYL62" s="20"/>
      <c r="FYY62" s="22"/>
      <c r="FYZ62" s="20"/>
      <c r="FZM62" s="22"/>
      <c r="FZN62" s="20"/>
      <c r="GAA62" s="22"/>
      <c r="GAB62" s="20"/>
      <c r="GAO62" s="22"/>
      <c r="GAP62" s="20"/>
      <c r="GBC62" s="22"/>
      <c r="GBD62" s="20"/>
      <c r="GBQ62" s="22"/>
      <c r="GBR62" s="20"/>
      <c r="GCE62" s="22"/>
      <c r="GCF62" s="20"/>
      <c r="GCS62" s="22"/>
      <c r="GCT62" s="20"/>
      <c r="GDG62" s="22"/>
      <c r="GDH62" s="20"/>
      <c r="GDU62" s="22"/>
      <c r="GDV62" s="20"/>
      <c r="GEI62" s="22"/>
      <c r="GEJ62" s="20"/>
      <c r="GEW62" s="22"/>
      <c r="GEX62" s="20"/>
      <c r="GFK62" s="22"/>
      <c r="GFL62" s="20"/>
      <c r="GFY62" s="22"/>
      <c r="GFZ62" s="20"/>
      <c r="GGM62" s="22"/>
      <c r="GGN62" s="20"/>
      <c r="GHA62" s="22"/>
      <c r="GHB62" s="20"/>
      <c r="GHO62" s="22"/>
      <c r="GHP62" s="20"/>
      <c r="GIC62" s="22"/>
      <c r="GID62" s="20"/>
      <c r="GIQ62" s="22"/>
      <c r="GIR62" s="20"/>
      <c r="GJE62" s="22"/>
      <c r="GJF62" s="20"/>
      <c r="GJS62" s="22"/>
      <c r="GJT62" s="20"/>
      <c r="GKG62" s="22"/>
      <c r="GKH62" s="20"/>
      <c r="GKU62" s="22"/>
      <c r="GKV62" s="20"/>
      <c r="GLI62" s="22"/>
      <c r="GLJ62" s="20"/>
      <c r="GLW62" s="22"/>
      <c r="GLX62" s="20"/>
      <c r="GMK62" s="22"/>
      <c r="GML62" s="20"/>
      <c r="GMY62" s="22"/>
      <c r="GMZ62" s="20"/>
      <c r="GNM62" s="22"/>
      <c r="GNN62" s="20"/>
      <c r="GOA62" s="22"/>
      <c r="GOB62" s="20"/>
      <c r="GOO62" s="22"/>
      <c r="GOP62" s="20"/>
      <c r="GPC62" s="22"/>
      <c r="GPD62" s="20"/>
      <c r="GPQ62" s="22"/>
      <c r="GPR62" s="20"/>
      <c r="GQE62" s="22"/>
      <c r="GQF62" s="20"/>
      <c r="GQS62" s="22"/>
      <c r="GQT62" s="20"/>
      <c r="GRG62" s="22"/>
      <c r="GRH62" s="20"/>
      <c r="GRU62" s="22"/>
      <c r="GRV62" s="20"/>
      <c r="GSI62" s="22"/>
      <c r="GSJ62" s="20"/>
      <c r="GSW62" s="22"/>
      <c r="GSX62" s="20"/>
      <c r="GTK62" s="22"/>
      <c r="GTL62" s="20"/>
      <c r="GTY62" s="22"/>
      <c r="GTZ62" s="20"/>
      <c r="GUM62" s="22"/>
      <c r="GUN62" s="20"/>
      <c r="GVA62" s="22"/>
      <c r="GVB62" s="20"/>
      <c r="GVO62" s="22"/>
      <c r="GVP62" s="20"/>
      <c r="GWC62" s="22"/>
      <c r="GWD62" s="20"/>
      <c r="GWQ62" s="22"/>
      <c r="GWR62" s="20"/>
      <c r="GXE62" s="22"/>
      <c r="GXF62" s="20"/>
      <c r="GXS62" s="22"/>
      <c r="GXT62" s="20"/>
      <c r="GYG62" s="22"/>
      <c r="GYH62" s="20"/>
      <c r="GYU62" s="22"/>
      <c r="GYV62" s="20"/>
      <c r="GZI62" s="22"/>
      <c r="GZJ62" s="20"/>
      <c r="GZW62" s="22"/>
      <c r="GZX62" s="20"/>
      <c r="HAK62" s="22"/>
      <c r="HAL62" s="20"/>
      <c r="HAY62" s="22"/>
      <c r="HAZ62" s="20"/>
      <c r="HBM62" s="22"/>
      <c r="HBN62" s="20"/>
      <c r="HCA62" s="22"/>
      <c r="HCB62" s="20"/>
      <c r="HCO62" s="22"/>
      <c r="HCP62" s="20"/>
      <c r="HDC62" s="22"/>
      <c r="HDD62" s="20"/>
      <c r="HDQ62" s="22"/>
      <c r="HDR62" s="20"/>
      <c r="HEE62" s="22"/>
      <c r="HEF62" s="20"/>
      <c r="HES62" s="22"/>
      <c r="HET62" s="20"/>
      <c r="HFG62" s="22"/>
      <c r="HFH62" s="20"/>
      <c r="HFU62" s="22"/>
      <c r="HFV62" s="20"/>
      <c r="HGI62" s="22"/>
      <c r="HGJ62" s="20"/>
      <c r="HGW62" s="22"/>
      <c r="HGX62" s="20"/>
      <c r="HHK62" s="22"/>
      <c r="HHL62" s="20"/>
      <c r="HHY62" s="22"/>
      <c r="HHZ62" s="20"/>
      <c r="HIM62" s="22"/>
      <c r="HIN62" s="20"/>
      <c r="HJA62" s="22"/>
      <c r="HJB62" s="20"/>
      <c r="HJO62" s="22"/>
      <c r="HJP62" s="20"/>
      <c r="HKC62" s="22"/>
      <c r="HKD62" s="20"/>
      <c r="HKQ62" s="22"/>
      <c r="HKR62" s="20"/>
      <c r="HLE62" s="22"/>
      <c r="HLF62" s="20"/>
      <c r="HLS62" s="22"/>
      <c r="HLT62" s="20"/>
      <c r="HMG62" s="22"/>
      <c r="HMH62" s="20"/>
      <c r="HMU62" s="22"/>
      <c r="HMV62" s="20"/>
      <c r="HNI62" s="22"/>
      <c r="HNJ62" s="20"/>
      <c r="HNW62" s="22"/>
      <c r="HNX62" s="20"/>
      <c r="HOK62" s="22"/>
      <c r="HOL62" s="20"/>
      <c r="HOY62" s="22"/>
      <c r="HOZ62" s="20"/>
      <c r="HPM62" s="22"/>
      <c r="HPN62" s="20"/>
      <c r="HQA62" s="22"/>
      <c r="HQB62" s="20"/>
      <c r="HQO62" s="22"/>
      <c r="HQP62" s="20"/>
      <c r="HRC62" s="22"/>
      <c r="HRD62" s="20"/>
      <c r="HRQ62" s="22"/>
      <c r="HRR62" s="20"/>
      <c r="HSE62" s="22"/>
      <c r="HSF62" s="20"/>
      <c r="HSS62" s="22"/>
      <c r="HST62" s="20"/>
      <c r="HTG62" s="22"/>
      <c r="HTH62" s="20"/>
      <c r="HTU62" s="22"/>
      <c r="HTV62" s="20"/>
      <c r="HUI62" s="22"/>
      <c r="HUJ62" s="20"/>
      <c r="HUW62" s="22"/>
      <c r="HUX62" s="20"/>
      <c r="HVK62" s="22"/>
      <c r="HVL62" s="20"/>
      <c r="HVY62" s="22"/>
      <c r="HVZ62" s="20"/>
      <c r="HWM62" s="22"/>
      <c r="HWN62" s="20"/>
      <c r="HXA62" s="22"/>
      <c r="HXB62" s="20"/>
      <c r="HXO62" s="22"/>
      <c r="HXP62" s="20"/>
      <c r="HYC62" s="22"/>
      <c r="HYD62" s="20"/>
      <c r="HYQ62" s="22"/>
      <c r="HYR62" s="20"/>
      <c r="HZE62" s="22"/>
      <c r="HZF62" s="20"/>
      <c r="HZS62" s="22"/>
      <c r="HZT62" s="20"/>
      <c r="IAG62" s="22"/>
      <c r="IAH62" s="20"/>
      <c r="IAU62" s="22"/>
      <c r="IAV62" s="20"/>
      <c r="IBI62" s="22"/>
      <c r="IBJ62" s="20"/>
      <c r="IBW62" s="22"/>
      <c r="IBX62" s="20"/>
      <c r="ICK62" s="22"/>
      <c r="ICL62" s="20"/>
      <c r="ICY62" s="22"/>
      <c r="ICZ62" s="20"/>
      <c r="IDM62" s="22"/>
      <c r="IDN62" s="20"/>
      <c r="IEA62" s="22"/>
      <c r="IEB62" s="20"/>
      <c r="IEO62" s="22"/>
      <c r="IEP62" s="20"/>
      <c r="IFC62" s="22"/>
      <c r="IFD62" s="20"/>
      <c r="IFQ62" s="22"/>
      <c r="IFR62" s="20"/>
      <c r="IGE62" s="22"/>
      <c r="IGF62" s="20"/>
      <c r="IGS62" s="22"/>
      <c r="IGT62" s="20"/>
      <c r="IHG62" s="22"/>
      <c r="IHH62" s="20"/>
      <c r="IHU62" s="22"/>
      <c r="IHV62" s="20"/>
      <c r="III62" s="22"/>
      <c r="IIJ62" s="20"/>
      <c r="IIW62" s="22"/>
      <c r="IIX62" s="20"/>
      <c r="IJK62" s="22"/>
      <c r="IJL62" s="20"/>
      <c r="IJY62" s="22"/>
      <c r="IJZ62" s="20"/>
      <c r="IKM62" s="22"/>
      <c r="IKN62" s="20"/>
      <c r="ILA62" s="22"/>
      <c r="ILB62" s="20"/>
      <c r="ILO62" s="22"/>
      <c r="ILP62" s="20"/>
      <c r="IMC62" s="22"/>
      <c r="IMD62" s="20"/>
      <c r="IMQ62" s="22"/>
      <c r="IMR62" s="20"/>
      <c r="INE62" s="22"/>
      <c r="INF62" s="20"/>
      <c r="INS62" s="22"/>
      <c r="INT62" s="20"/>
      <c r="IOG62" s="22"/>
      <c r="IOH62" s="20"/>
      <c r="IOU62" s="22"/>
      <c r="IOV62" s="20"/>
      <c r="IPI62" s="22"/>
      <c r="IPJ62" s="20"/>
      <c r="IPW62" s="22"/>
      <c r="IPX62" s="20"/>
      <c r="IQK62" s="22"/>
      <c r="IQL62" s="20"/>
      <c r="IQY62" s="22"/>
      <c r="IQZ62" s="20"/>
      <c r="IRM62" s="22"/>
      <c r="IRN62" s="20"/>
      <c r="ISA62" s="22"/>
      <c r="ISB62" s="20"/>
      <c r="ISO62" s="22"/>
      <c r="ISP62" s="20"/>
      <c r="ITC62" s="22"/>
      <c r="ITD62" s="20"/>
      <c r="ITQ62" s="22"/>
      <c r="ITR62" s="20"/>
      <c r="IUE62" s="22"/>
      <c r="IUF62" s="20"/>
      <c r="IUS62" s="22"/>
      <c r="IUT62" s="20"/>
      <c r="IVG62" s="22"/>
      <c r="IVH62" s="20"/>
      <c r="IVU62" s="22"/>
      <c r="IVV62" s="20"/>
      <c r="IWI62" s="22"/>
      <c r="IWJ62" s="20"/>
      <c r="IWW62" s="22"/>
      <c r="IWX62" s="20"/>
      <c r="IXK62" s="22"/>
      <c r="IXL62" s="20"/>
      <c r="IXY62" s="22"/>
      <c r="IXZ62" s="20"/>
      <c r="IYM62" s="22"/>
      <c r="IYN62" s="20"/>
      <c r="IZA62" s="22"/>
      <c r="IZB62" s="20"/>
      <c r="IZO62" s="22"/>
      <c r="IZP62" s="20"/>
      <c r="JAC62" s="22"/>
      <c r="JAD62" s="20"/>
      <c r="JAQ62" s="22"/>
      <c r="JAR62" s="20"/>
      <c r="JBE62" s="22"/>
      <c r="JBF62" s="20"/>
      <c r="JBS62" s="22"/>
      <c r="JBT62" s="20"/>
      <c r="JCG62" s="22"/>
      <c r="JCH62" s="20"/>
      <c r="JCU62" s="22"/>
      <c r="JCV62" s="20"/>
      <c r="JDI62" s="22"/>
      <c r="JDJ62" s="20"/>
      <c r="JDW62" s="22"/>
      <c r="JDX62" s="20"/>
      <c r="JEK62" s="22"/>
      <c r="JEL62" s="20"/>
      <c r="JEY62" s="22"/>
      <c r="JEZ62" s="20"/>
      <c r="JFM62" s="22"/>
      <c r="JFN62" s="20"/>
      <c r="JGA62" s="22"/>
      <c r="JGB62" s="20"/>
      <c r="JGO62" s="22"/>
      <c r="JGP62" s="20"/>
      <c r="JHC62" s="22"/>
      <c r="JHD62" s="20"/>
      <c r="JHQ62" s="22"/>
      <c r="JHR62" s="20"/>
      <c r="JIE62" s="22"/>
      <c r="JIF62" s="20"/>
      <c r="JIS62" s="22"/>
      <c r="JIT62" s="20"/>
      <c r="JJG62" s="22"/>
      <c r="JJH62" s="20"/>
      <c r="JJU62" s="22"/>
      <c r="JJV62" s="20"/>
      <c r="JKI62" s="22"/>
      <c r="JKJ62" s="20"/>
      <c r="JKW62" s="22"/>
      <c r="JKX62" s="20"/>
      <c r="JLK62" s="22"/>
      <c r="JLL62" s="20"/>
      <c r="JLY62" s="22"/>
      <c r="JLZ62" s="20"/>
      <c r="JMM62" s="22"/>
      <c r="JMN62" s="20"/>
      <c r="JNA62" s="22"/>
      <c r="JNB62" s="20"/>
      <c r="JNO62" s="22"/>
      <c r="JNP62" s="20"/>
      <c r="JOC62" s="22"/>
      <c r="JOD62" s="20"/>
      <c r="JOQ62" s="22"/>
      <c r="JOR62" s="20"/>
      <c r="JPE62" s="22"/>
      <c r="JPF62" s="20"/>
      <c r="JPS62" s="22"/>
      <c r="JPT62" s="20"/>
      <c r="JQG62" s="22"/>
      <c r="JQH62" s="20"/>
      <c r="JQU62" s="22"/>
      <c r="JQV62" s="20"/>
      <c r="JRI62" s="22"/>
      <c r="JRJ62" s="20"/>
      <c r="JRW62" s="22"/>
      <c r="JRX62" s="20"/>
      <c r="JSK62" s="22"/>
      <c r="JSL62" s="20"/>
      <c r="JSY62" s="22"/>
      <c r="JSZ62" s="20"/>
      <c r="JTM62" s="22"/>
      <c r="JTN62" s="20"/>
      <c r="JUA62" s="22"/>
      <c r="JUB62" s="20"/>
      <c r="JUO62" s="22"/>
      <c r="JUP62" s="20"/>
      <c r="JVC62" s="22"/>
      <c r="JVD62" s="20"/>
      <c r="JVQ62" s="22"/>
      <c r="JVR62" s="20"/>
      <c r="JWE62" s="22"/>
      <c r="JWF62" s="20"/>
      <c r="JWS62" s="22"/>
      <c r="JWT62" s="20"/>
      <c r="JXG62" s="22"/>
      <c r="JXH62" s="20"/>
      <c r="JXU62" s="22"/>
      <c r="JXV62" s="20"/>
      <c r="JYI62" s="22"/>
      <c r="JYJ62" s="20"/>
      <c r="JYW62" s="22"/>
      <c r="JYX62" s="20"/>
      <c r="JZK62" s="22"/>
      <c r="JZL62" s="20"/>
      <c r="JZY62" s="22"/>
      <c r="JZZ62" s="20"/>
      <c r="KAM62" s="22"/>
      <c r="KAN62" s="20"/>
      <c r="KBA62" s="22"/>
      <c r="KBB62" s="20"/>
      <c r="KBO62" s="22"/>
      <c r="KBP62" s="20"/>
      <c r="KCC62" s="22"/>
      <c r="KCD62" s="20"/>
      <c r="KCQ62" s="22"/>
      <c r="KCR62" s="20"/>
      <c r="KDE62" s="22"/>
      <c r="KDF62" s="20"/>
      <c r="KDS62" s="22"/>
      <c r="KDT62" s="20"/>
      <c r="KEG62" s="22"/>
      <c r="KEH62" s="20"/>
      <c r="KEU62" s="22"/>
      <c r="KEV62" s="20"/>
      <c r="KFI62" s="22"/>
      <c r="KFJ62" s="20"/>
      <c r="KFW62" s="22"/>
      <c r="KFX62" s="20"/>
      <c r="KGK62" s="22"/>
      <c r="KGL62" s="20"/>
      <c r="KGY62" s="22"/>
      <c r="KGZ62" s="20"/>
      <c r="KHM62" s="22"/>
      <c r="KHN62" s="20"/>
      <c r="KIA62" s="22"/>
      <c r="KIB62" s="20"/>
      <c r="KIO62" s="22"/>
      <c r="KIP62" s="20"/>
      <c r="KJC62" s="22"/>
      <c r="KJD62" s="20"/>
      <c r="KJQ62" s="22"/>
      <c r="KJR62" s="20"/>
      <c r="KKE62" s="22"/>
      <c r="KKF62" s="20"/>
      <c r="KKS62" s="22"/>
      <c r="KKT62" s="20"/>
      <c r="KLG62" s="22"/>
      <c r="KLH62" s="20"/>
      <c r="KLU62" s="22"/>
      <c r="KLV62" s="20"/>
      <c r="KMI62" s="22"/>
      <c r="KMJ62" s="20"/>
      <c r="KMW62" s="22"/>
      <c r="KMX62" s="20"/>
      <c r="KNK62" s="22"/>
      <c r="KNL62" s="20"/>
      <c r="KNY62" s="22"/>
      <c r="KNZ62" s="20"/>
      <c r="KOM62" s="22"/>
      <c r="KON62" s="20"/>
      <c r="KPA62" s="22"/>
      <c r="KPB62" s="20"/>
      <c r="KPO62" s="22"/>
      <c r="KPP62" s="20"/>
      <c r="KQC62" s="22"/>
      <c r="KQD62" s="20"/>
      <c r="KQQ62" s="22"/>
      <c r="KQR62" s="20"/>
      <c r="KRE62" s="22"/>
      <c r="KRF62" s="20"/>
      <c r="KRS62" s="22"/>
      <c r="KRT62" s="20"/>
      <c r="KSG62" s="22"/>
      <c r="KSH62" s="20"/>
      <c r="KSU62" s="22"/>
      <c r="KSV62" s="20"/>
      <c r="KTI62" s="22"/>
      <c r="KTJ62" s="20"/>
      <c r="KTW62" s="22"/>
      <c r="KTX62" s="20"/>
      <c r="KUK62" s="22"/>
      <c r="KUL62" s="20"/>
      <c r="KUY62" s="22"/>
      <c r="KUZ62" s="20"/>
      <c r="KVM62" s="22"/>
      <c r="KVN62" s="20"/>
      <c r="KWA62" s="22"/>
      <c r="KWB62" s="20"/>
      <c r="KWO62" s="22"/>
      <c r="KWP62" s="20"/>
      <c r="KXC62" s="22"/>
      <c r="KXD62" s="20"/>
      <c r="KXQ62" s="22"/>
      <c r="KXR62" s="20"/>
      <c r="KYE62" s="22"/>
      <c r="KYF62" s="20"/>
      <c r="KYS62" s="22"/>
      <c r="KYT62" s="20"/>
      <c r="KZG62" s="22"/>
      <c r="KZH62" s="20"/>
      <c r="KZU62" s="22"/>
      <c r="KZV62" s="20"/>
      <c r="LAI62" s="22"/>
      <c r="LAJ62" s="20"/>
      <c r="LAW62" s="22"/>
      <c r="LAX62" s="20"/>
      <c r="LBK62" s="22"/>
      <c r="LBL62" s="20"/>
      <c r="LBY62" s="22"/>
      <c r="LBZ62" s="20"/>
      <c r="LCM62" s="22"/>
      <c r="LCN62" s="20"/>
      <c r="LDA62" s="22"/>
      <c r="LDB62" s="20"/>
      <c r="LDO62" s="22"/>
      <c r="LDP62" s="20"/>
      <c r="LEC62" s="22"/>
      <c r="LED62" s="20"/>
      <c r="LEQ62" s="22"/>
      <c r="LER62" s="20"/>
      <c r="LFE62" s="22"/>
      <c r="LFF62" s="20"/>
      <c r="LFS62" s="22"/>
      <c r="LFT62" s="20"/>
      <c r="LGG62" s="22"/>
      <c r="LGH62" s="20"/>
      <c r="LGU62" s="22"/>
      <c r="LGV62" s="20"/>
      <c r="LHI62" s="22"/>
      <c r="LHJ62" s="20"/>
      <c r="LHW62" s="22"/>
      <c r="LHX62" s="20"/>
      <c r="LIK62" s="22"/>
      <c r="LIL62" s="20"/>
      <c r="LIY62" s="22"/>
      <c r="LIZ62" s="20"/>
      <c r="LJM62" s="22"/>
      <c r="LJN62" s="20"/>
      <c r="LKA62" s="22"/>
      <c r="LKB62" s="20"/>
      <c r="LKO62" s="22"/>
      <c r="LKP62" s="20"/>
      <c r="LLC62" s="22"/>
      <c r="LLD62" s="20"/>
      <c r="LLQ62" s="22"/>
      <c r="LLR62" s="20"/>
      <c r="LME62" s="22"/>
      <c r="LMF62" s="20"/>
      <c r="LMS62" s="22"/>
      <c r="LMT62" s="20"/>
      <c r="LNG62" s="22"/>
      <c r="LNH62" s="20"/>
      <c r="LNU62" s="22"/>
      <c r="LNV62" s="20"/>
      <c r="LOI62" s="22"/>
      <c r="LOJ62" s="20"/>
      <c r="LOW62" s="22"/>
      <c r="LOX62" s="20"/>
      <c r="LPK62" s="22"/>
      <c r="LPL62" s="20"/>
      <c r="LPY62" s="22"/>
      <c r="LPZ62" s="20"/>
      <c r="LQM62" s="22"/>
      <c r="LQN62" s="20"/>
      <c r="LRA62" s="22"/>
      <c r="LRB62" s="20"/>
      <c r="LRO62" s="22"/>
      <c r="LRP62" s="20"/>
      <c r="LSC62" s="22"/>
      <c r="LSD62" s="20"/>
      <c r="LSQ62" s="22"/>
      <c r="LSR62" s="20"/>
      <c r="LTE62" s="22"/>
      <c r="LTF62" s="20"/>
      <c r="LTS62" s="22"/>
      <c r="LTT62" s="20"/>
      <c r="LUG62" s="22"/>
      <c r="LUH62" s="20"/>
      <c r="LUU62" s="22"/>
      <c r="LUV62" s="20"/>
      <c r="LVI62" s="22"/>
      <c r="LVJ62" s="20"/>
      <c r="LVW62" s="22"/>
      <c r="LVX62" s="20"/>
      <c r="LWK62" s="22"/>
      <c r="LWL62" s="20"/>
      <c r="LWY62" s="22"/>
      <c r="LWZ62" s="20"/>
      <c r="LXM62" s="22"/>
      <c r="LXN62" s="20"/>
      <c r="LYA62" s="22"/>
      <c r="LYB62" s="20"/>
      <c r="LYO62" s="22"/>
      <c r="LYP62" s="20"/>
      <c r="LZC62" s="22"/>
      <c r="LZD62" s="20"/>
      <c r="LZQ62" s="22"/>
      <c r="LZR62" s="20"/>
      <c r="MAE62" s="22"/>
      <c r="MAF62" s="20"/>
      <c r="MAS62" s="22"/>
      <c r="MAT62" s="20"/>
      <c r="MBG62" s="22"/>
      <c r="MBH62" s="20"/>
      <c r="MBU62" s="22"/>
      <c r="MBV62" s="20"/>
      <c r="MCI62" s="22"/>
      <c r="MCJ62" s="20"/>
      <c r="MCW62" s="22"/>
      <c r="MCX62" s="20"/>
      <c r="MDK62" s="22"/>
      <c r="MDL62" s="20"/>
      <c r="MDY62" s="22"/>
      <c r="MDZ62" s="20"/>
      <c r="MEM62" s="22"/>
      <c r="MEN62" s="20"/>
      <c r="MFA62" s="22"/>
      <c r="MFB62" s="20"/>
      <c r="MFO62" s="22"/>
      <c r="MFP62" s="20"/>
      <c r="MGC62" s="22"/>
      <c r="MGD62" s="20"/>
      <c r="MGQ62" s="22"/>
      <c r="MGR62" s="20"/>
      <c r="MHE62" s="22"/>
      <c r="MHF62" s="20"/>
      <c r="MHS62" s="22"/>
      <c r="MHT62" s="20"/>
      <c r="MIG62" s="22"/>
      <c r="MIH62" s="20"/>
      <c r="MIU62" s="22"/>
      <c r="MIV62" s="20"/>
      <c r="MJI62" s="22"/>
      <c r="MJJ62" s="20"/>
      <c r="MJW62" s="22"/>
      <c r="MJX62" s="20"/>
      <c r="MKK62" s="22"/>
      <c r="MKL62" s="20"/>
      <c r="MKY62" s="22"/>
      <c r="MKZ62" s="20"/>
      <c r="MLM62" s="22"/>
      <c r="MLN62" s="20"/>
      <c r="MMA62" s="22"/>
      <c r="MMB62" s="20"/>
      <c r="MMO62" s="22"/>
      <c r="MMP62" s="20"/>
      <c r="MNC62" s="22"/>
      <c r="MND62" s="20"/>
      <c r="MNQ62" s="22"/>
      <c r="MNR62" s="20"/>
      <c r="MOE62" s="22"/>
      <c r="MOF62" s="20"/>
      <c r="MOS62" s="22"/>
      <c r="MOT62" s="20"/>
      <c r="MPG62" s="22"/>
      <c r="MPH62" s="20"/>
      <c r="MPU62" s="22"/>
      <c r="MPV62" s="20"/>
      <c r="MQI62" s="22"/>
      <c r="MQJ62" s="20"/>
      <c r="MQW62" s="22"/>
      <c r="MQX62" s="20"/>
      <c r="MRK62" s="22"/>
      <c r="MRL62" s="20"/>
      <c r="MRY62" s="22"/>
      <c r="MRZ62" s="20"/>
      <c r="MSM62" s="22"/>
      <c r="MSN62" s="20"/>
      <c r="MTA62" s="22"/>
      <c r="MTB62" s="20"/>
      <c r="MTO62" s="22"/>
      <c r="MTP62" s="20"/>
      <c r="MUC62" s="22"/>
      <c r="MUD62" s="20"/>
      <c r="MUQ62" s="22"/>
      <c r="MUR62" s="20"/>
      <c r="MVE62" s="22"/>
      <c r="MVF62" s="20"/>
      <c r="MVS62" s="22"/>
      <c r="MVT62" s="20"/>
      <c r="MWG62" s="22"/>
      <c r="MWH62" s="20"/>
      <c r="MWU62" s="22"/>
      <c r="MWV62" s="20"/>
      <c r="MXI62" s="22"/>
      <c r="MXJ62" s="20"/>
      <c r="MXW62" s="22"/>
      <c r="MXX62" s="20"/>
      <c r="MYK62" s="22"/>
      <c r="MYL62" s="20"/>
      <c r="MYY62" s="22"/>
      <c r="MYZ62" s="20"/>
      <c r="MZM62" s="22"/>
      <c r="MZN62" s="20"/>
      <c r="NAA62" s="22"/>
      <c r="NAB62" s="20"/>
      <c r="NAO62" s="22"/>
      <c r="NAP62" s="20"/>
      <c r="NBC62" s="22"/>
      <c r="NBD62" s="20"/>
      <c r="NBQ62" s="22"/>
      <c r="NBR62" s="20"/>
      <c r="NCE62" s="22"/>
      <c r="NCF62" s="20"/>
      <c r="NCS62" s="22"/>
      <c r="NCT62" s="20"/>
      <c r="NDG62" s="22"/>
      <c r="NDH62" s="20"/>
      <c r="NDU62" s="22"/>
      <c r="NDV62" s="20"/>
      <c r="NEI62" s="22"/>
      <c r="NEJ62" s="20"/>
      <c r="NEW62" s="22"/>
      <c r="NEX62" s="20"/>
      <c r="NFK62" s="22"/>
      <c r="NFL62" s="20"/>
      <c r="NFY62" s="22"/>
      <c r="NFZ62" s="20"/>
      <c r="NGM62" s="22"/>
      <c r="NGN62" s="20"/>
      <c r="NHA62" s="22"/>
      <c r="NHB62" s="20"/>
      <c r="NHO62" s="22"/>
      <c r="NHP62" s="20"/>
      <c r="NIC62" s="22"/>
      <c r="NID62" s="20"/>
      <c r="NIQ62" s="22"/>
      <c r="NIR62" s="20"/>
      <c r="NJE62" s="22"/>
      <c r="NJF62" s="20"/>
      <c r="NJS62" s="22"/>
      <c r="NJT62" s="20"/>
      <c r="NKG62" s="22"/>
      <c r="NKH62" s="20"/>
      <c r="NKU62" s="22"/>
      <c r="NKV62" s="20"/>
      <c r="NLI62" s="22"/>
      <c r="NLJ62" s="20"/>
      <c r="NLW62" s="22"/>
      <c r="NLX62" s="20"/>
      <c r="NMK62" s="22"/>
      <c r="NML62" s="20"/>
      <c r="NMY62" s="22"/>
      <c r="NMZ62" s="20"/>
      <c r="NNM62" s="22"/>
      <c r="NNN62" s="20"/>
      <c r="NOA62" s="22"/>
      <c r="NOB62" s="20"/>
      <c r="NOO62" s="22"/>
      <c r="NOP62" s="20"/>
      <c r="NPC62" s="22"/>
      <c r="NPD62" s="20"/>
      <c r="NPQ62" s="22"/>
      <c r="NPR62" s="20"/>
      <c r="NQE62" s="22"/>
      <c r="NQF62" s="20"/>
      <c r="NQS62" s="22"/>
      <c r="NQT62" s="20"/>
      <c r="NRG62" s="22"/>
      <c r="NRH62" s="20"/>
      <c r="NRU62" s="22"/>
      <c r="NRV62" s="20"/>
      <c r="NSI62" s="22"/>
      <c r="NSJ62" s="20"/>
      <c r="NSW62" s="22"/>
      <c r="NSX62" s="20"/>
      <c r="NTK62" s="22"/>
      <c r="NTL62" s="20"/>
      <c r="NTY62" s="22"/>
      <c r="NTZ62" s="20"/>
      <c r="NUM62" s="22"/>
      <c r="NUN62" s="20"/>
      <c r="NVA62" s="22"/>
      <c r="NVB62" s="20"/>
      <c r="NVO62" s="22"/>
      <c r="NVP62" s="20"/>
      <c r="NWC62" s="22"/>
      <c r="NWD62" s="20"/>
      <c r="NWQ62" s="22"/>
      <c r="NWR62" s="20"/>
      <c r="NXE62" s="22"/>
      <c r="NXF62" s="20"/>
      <c r="NXS62" s="22"/>
      <c r="NXT62" s="20"/>
      <c r="NYG62" s="22"/>
      <c r="NYH62" s="20"/>
      <c r="NYU62" s="22"/>
      <c r="NYV62" s="20"/>
      <c r="NZI62" s="22"/>
      <c r="NZJ62" s="20"/>
      <c r="NZW62" s="22"/>
      <c r="NZX62" s="20"/>
      <c r="OAK62" s="22"/>
      <c r="OAL62" s="20"/>
      <c r="OAY62" s="22"/>
      <c r="OAZ62" s="20"/>
      <c r="OBM62" s="22"/>
      <c r="OBN62" s="20"/>
      <c r="OCA62" s="22"/>
      <c r="OCB62" s="20"/>
      <c r="OCO62" s="22"/>
      <c r="OCP62" s="20"/>
      <c r="ODC62" s="22"/>
      <c r="ODD62" s="20"/>
      <c r="ODQ62" s="22"/>
      <c r="ODR62" s="20"/>
      <c r="OEE62" s="22"/>
      <c r="OEF62" s="20"/>
      <c r="OES62" s="22"/>
      <c r="OET62" s="20"/>
      <c r="OFG62" s="22"/>
      <c r="OFH62" s="20"/>
      <c r="OFU62" s="22"/>
      <c r="OFV62" s="20"/>
      <c r="OGI62" s="22"/>
      <c r="OGJ62" s="20"/>
      <c r="OGW62" s="22"/>
      <c r="OGX62" s="20"/>
      <c r="OHK62" s="22"/>
      <c r="OHL62" s="20"/>
      <c r="OHY62" s="22"/>
      <c r="OHZ62" s="20"/>
      <c r="OIM62" s="22"/>
      <c r="OIN62" s="20"/>
      <c r="OJA62" s="22"/>
      <c r="OJB62" s="20"/>
      <c r="OJO62" s="22"/>
      <c r="OJP62" s="20"/>
      <c r="OKC62" s="22"/>
      <c r="OKD62" s="20"/>
      <c r="OKQ62" s="22"/>
      <c r="OKR62" s="20"/>
      <c r="OLE62" s="22"/>
      <c r="OLF62" s="20"/>
      <c r="OLS62" s="22"/>
      <c r="OLT62" s="20"/>
      <c r="OMG62" s="22"/>
      <c r="OMH62" s="20"/>
      <c r="OMU62" s="22"/>
      <c r="OMV62" s="20"/>
      <c r="ONI62" s="22"/>
      <c r="ONJ62" s="20"/>
      <c r="ONW62" s="22"/>
      <c r="ONX62" s="20"/>
      <c r="OOK62" s="22"/>
      <c r="OOL62" s="20"/>
      <c r="OOY62" s="22"/>
      <c r="OOZ62" s="20"/>
      <c r="OPM62" s="22"/>
      <c r="OPN62" s="20"/>
      <c r="OQA62" s="22"/>
      <c r="OQB62" s="20"/>
      <c r="OQO62" s="22"/>
      <c r="OQP62" s="20"/>
      <c r="ORC62" s="22"/>
      <c r="ORD62" s="20"/>
      <c r="ORQ62" s="22"/>
      <c r="ORR62" s="20"/>
      <c r="OSE62" s="22"/>
      <c r="OSF62" s="20"/>
      <c r="OSS62" s="22"/>
      <c r="OST62" s="20"/>
      <c r="OTG62" s="22"/>
      <c r="OTH62" s="20"/>
      <c r="OTU62" s="22"/>
      <c r="OTV62" s="20"/>
      <c r="OUI62" s="22"/>
      <c r="OUJ62" s="20"/>
      <c r="OUW62" s="22"/>
      <c r="OUX62" s="20"/>
      <c r="OVK62" s="22"/>
      <c r="OVL62" s="20"/>
      <c r="OVY62" s="22"/>
      <c r="OVZ62" s="20"/>
      <c r="OWM62" s="22"/>
      <c r="OWN62" s="20"/>
      <c r="OXA62" s="22"/>
      <c r="OXB62" s="20"/>
      <c r="OXO62" s="22"/>
      <c r="OXP62" s="20"/>
      <c r="OYC62" s="22"/>
      <c r="OYD62" s="20"/>
      <c r="OYQ62" s="22"/>
      <c r="OYR62" s="20"/>
      <c r="OZE62" s="22"/>
      <c r="OZF62" s="20"/>
      <c r="OZS62" s="22"/>
      <c r="OZT62" s="20"/>
      <c r="PAG62" s="22"/>
      <c r="PAH62" s="20"/>
      <c r="PAU62" s="22"/>
      <c r="PAV62" s="20"/>
      <c r="PBI62" s="22"/>
      <c r="PBJ62" s="20"/>
      <c r="PBW62" s="22"/>
      <c r="PBX62" s="20"/>
      <c r="PCK62" s="22"/>
      <c r="PCL62" s="20"/>
      <c r="PCY62" s="22"/>
      <c r="PCZ62" s="20"/>
      <c r="PDM62" s="22"/>
      <c r="PDN62" s="20"/>
      <c r="PEA62" s="22"/>
      <c r="PEB62" s="20"/>
      <c r="PEO62" s="22"/>
      <c r="PEP62" s="20"/>
      <c r="PFC62" s="22"/>
      <c r="PFD62" s="20"/>
      <c r="PFQ62" s="22"/>
      <c r="PFR62" s="20"/>
      <c r="PGE62" s="22"/>
      <c r="PGF62" s="20"/>
      <c r="PGS62" s="22"/>
      <c r="PGT62" s="20"/>
      <c r="PHG62" s="22"/>
      <c r="PHH62" s="20"/>
      <c r="PHU62" s="22"/>
      <c r="PHV62" s="20"/>
      <c r="PII62" s="22"/>
      <c r="PIJ62" s="20"/>
      <c r="PIW62" s="22"/>
      <c r="PIX62" s="20"/>
      <c r="PJK62" s="22"/>
      <c r="PJL62" s="20"/>
      <c r="PJY62" s="22"/>
      <c r="PJZ62" s="20"/>
      <c r="PKM62" s="22"/>
      <c r="PKN62" s="20"/>
      <c r="PLA62" s="22"/>
      <c r="PLB62" s="20"/>
      <c r="PLO62" s="22"/>
      <c r="PLP62" s="20"/>
      <c r="PMC62" s="22"/>
      <c r="PMD62" s="20"/>
      <c r="PMQ62" s="22"/>
      <c r="PMR62" s="20"/>
      <c r="PNE62" s="22"/>
      <c r="PNF62" s="20"/>
      <c r="PNS62" s="22"/>
      <c r="PNT62" s="20"/>
      <c r="POG62" s="22"/>
      <c r="POH62" s="20"/>
      <c r="POU62" s="22"/>
      <c r="POV62" s="20"/>
      <c r="PPI62" s="22"/>
      <c r="PPJ62" s="20"/>
      <c r="PPW62" s="22"/>
      <c r="PPX62" s="20"/>
      <c r="PQK62" s="22"/>
      <c r="PQL62" s="20"/>
      <c r="PQY62" s="22"/>
      <c r="PQZ62" s="20"/>
      <c r="PRM62" s="22"/>
      <c r="PRN62" s="20"/>
      <c r="PSA62" s="22"/>
      <c r="PSB62" s="20"/>
      <c r="PSO62" s="22"/>
      <c r="PSP62" s="20"/>
      <c r="PTC62" s="22"/>
      <c r="PTD62" s="20"/>
      <c r="PTQ62" s="22"/>
      <c r="PTR62" s="20"/>
      <c r="PUE62" s="22"/>
      <c r="PUF62" s="20"/>
      <c r="PUS62" s="22"/>
      <c r="PUT62" s="20"/>
      <c r="PVG62" s="22"/>
      <c r="PVH62" s="20"/>
      <c r="PVU62" s="22"/>
      <c r="PVV62" s="20"/>
      <c r="PWI62" s="22"/>
      <c r="PWJ62" s="20"/>
      <c r="PWW62" s="22"/>
      <c r="PWX62" s="20"/>
      <c r="PXK62" s="22"/>
      <c r="PXL62" s="20"/>
      <c r="PXY62" s="22"/>
      <c r="PXZ62" s="20"/>
      <c r="PYM62" s="22"/>
      <c r="PYN62" s="20"/>
      <c r="PZA62" s="22"/>
      <c r="PZB62" s="20"/>
      <c r="PZO62" s="22"/>
      <c r="PZP62" s="20"/>
      <c r="QAC62" s="22"/>
      <c r="QAD62" s="20"/>
      <c r="QAQ62" s="22"/>
      <c r="QAR62" s="20"/>
      <c r="QBE62" s="22"/>
      <c r="QBF62" s="20"/>
      <c r="QBS62" s="22"/>
      <c r="QBT62" s="20"/>
      <c r="QCG62" s="22"/>
      <c r="QCH62" s="20"/>
      <c r="QCU62" s="22"/>
      <c r="QCV62" s="20"/>
      <c r="QDI62" s="22"/>
      <c r="QDJ62" s="20"/>
      <c r="QDW62" s="22"/>
      <c r="QDX62" s="20"/>
      <c r="QEK62" s="22"/>
      <c r="QEL62" s="20"/>
      <c r="QEY62" s="22"/>
      <c r="QEZ62" s="20"/>
      <c r="QFM62" s="22"/>
      <c r="QFN62" s="20"/>
      <c r="QGA62" s="22"/>
      <c r="QGB62" s="20"/>
      <c r="QGO62" s="22"/>
      <c r="QGP62" s="20"/>
      <c r="QHC62" s="22"/>
      <c r="QHD62" s="20"/>
      <c r="QHQ62" s="22"/>
      <c r="QHR62" s="20"/>
      <c r="QIE62" s="22"/>
      <c r="QIF62" s="20"/>
      <c r="QIS62" s="22"/>
      <c r="QIT62" s="20"/>
      <c r="QJG62" s="22"/>
      <c r="QJH62" s="20"/>
      <c r="QJU62" s="22"/>
      <c r="QJV62" s="20"/>
      <c r="QKI62" s="22"/>
      <c r="QKJ62" s="20"/>
      <c r="QKW62" s="22"/>
      <c r="QKX62" s="20"/>
      <c r="QLK62" s="22"/>
      <c r="QLL62" s="20"/>
      <c r="QLY62" s="22"/>
      <c r="QLZ62" s="20"/>
      <c r="QMM62" s="22"/>
      <c r="QMN62" s="20"/>
      <c r="QNA62" s="22"/>
      <c r="QNB62" s="20"/>
      <c r="QNO62" s="22"/>
      <c r="QNP62" s="20"/>
      <c r="QOC62" s="22"/>
      <c r="QOD62" s="20"/>
      <c r="QOQ62" s="22"/>
      <c r="QOR62" s="20"/>
      <c r="QPE62" s="22"/>
      <c r="QPF62" s="20"/>
      <c r="QPS62" s="22"/>
      <c r="QPT62" s="20"/>
      <c r="QQG62" s="22"/>
      <c r="QQH62" s="20"/>
      <c r="QQU62" s="22"/>
      <c r="QQV62" s="20"/>
      <c r="QRI62" s="22"/>
      <c r="QRJ62" s="20"/>
      <c r="QRW62" s="22"/>
      <c r="QRX62" s="20"/>
      <c r="QSK62" s="22"/>
      <c r="QSL62" s="20"/>
      <c r="QSY62" s="22"/>
      <c r="QSZ62" s="20"/>
      <c r="QTM62" s="22"/>
      <c r="QTN62" s="20"/>
      <c r="QUA62" s="22"/>
      <c r="QUB62" s="20"/>
      <c r="QUO62" s="22"/>
      <c r="QUP62" s="20"/>
      <c r="QVC62" s="22"/>
      <c r="QVD62" s="20"/>
      <c r="QVQ62" s="22"/>
      <c r="QVR62" s="20"/>
      <c r="QWE62" s="22"/>
      <c r="QWF62" s="20"/>
      <c r="QWS62" s="22"/>
      <c r="QWT62" s="20"/>
      <c r="QXG62" s="22"/>
      <c r="QXH62" s="20"/>
      <c r="QXU62" s="22"/>
      <c r="QXV62" s="20"/>
      <c r="QYI62" s="22"/>
      <c r="QYJ62" s="20"/>
      <c r="QYW62" s="22"/>
      <c r="QYX62" s="20"/>
      <c r="QZK62" s="22"/>
      <c r="QZL62" s="20"/>
      <c r="QZY62" s="22"/>
      <c r="QZZ62" s="20"/>
      <c r="RAM62" s="22"/>
      <c r="RAN62" s="20"/>
      <c r="RBA62" s="22"/>
      <c r="RBB62" s="20"/>
      <c r="RBO62" s="22"/>
      <c r="RBP62" s="20"/>
      <c r="RCC62" s="22"/>
      <c r="RCD62" s="20"/>
      <c r="RCQ62" s="22"/>
      <c r="RCR62" s="20"/>
      <c r="RDE62" s="22"/>
      <c r="RDF62" s="20"/>
      <c r="RDS62" s="22"/>
      <c r="RDT62" s="20"/>
      <c r="REG62" s="22"/>
      <c r="REH62" s="20"/>
      <c r="REU62" s="22"/>
      <c r="REV62" s="20"/>
      <c r="RFI62" s="22"/>
      <c r="RFJ62" s="20"/>
      <c r="RFW62" s="22"/>
      <c r="RFX62" s="20"/>
      <c r="RGK62" s="22"/>
      <c r="RGL62" s="20"/>
      <c r="RGY62" s="22"/>
      <c r="RGZ62" s="20"/>
      <c r="RHM62" s="22"/>
      <c r="RHN62" s="20"/>
      <c r="RIA62" s="22"/>
      <c r="RIB62" s="20"/>
      <c r="RIO62" s="22"/>
      <c r="RIP62" s="20"/>
      <c r="RJC62" s="22"/>
      <c r="RJD62" s="20"/>
      <c r="RJQ62" s="22"/>
      <c r="RJR62" s="20"/>
      <c r="RKE62" s="22"/>
      <c r="RKF62" s="20"/>
      <c r="RKS62" s="22"/>
      <c r="RKT62" s="20"/>
      <c r="RLG62" s="22"/>
      <c r="RLH62" s="20"/>
      <c r="RLU62" s="22"/>
      <c r="RLV62" s="20"/>
      <c r="RMI62" s="22"/>
      <c r="RMJ62" s="20"/>
      <c r="RMW62" s="22"/>
      <c r="RMX62" s="20"/>
      <c r="RNK62" s="22"/>
      <c r="RNL62" s="20"/>
      <c r="RNY62" s="22"/>
      <c r="RNZ62" s="20"/>
      <c r="ROM62" s="22"/>
      <c r="RON62" s="20"/>
      <c r="RPA62" s="22"/>
      <c r="RPB62" s="20"/>
      <c r="RPO62" s="22"/>
      <c r="RPP62" s="20"/>
      <c r="RQC62" s="22"/>
      <c r="RQD62" s="20"/>
      <c r="RQQ62" s="22"/>
      <c r="RQR62" s="20"/>
      <c r="RRE62" s="22"/>
      <c r="RRF62" s="20"/>
      <c r="RRS62" s="22"/>
      <c r="RRT62" s="20"/>
      <c r="RSG62" s="22"/>
      <c r="RSH62" s="20"/>
      <c r="RSU62" s="22"/>
      <c r="RSV62" s="20"/>
      <c r="RTI62" s="22"/>
      <c r="RTJ62" s="20"/>
      <c r="RTW62" s="22"/>
      <c r="RTX62" s="20"/>
      <c r="RUK62" s="22"/>
      <c r="RUL62" s="20"/>
      <c r="RUY62" s="22"/>
      <c r="RUZ62" s="20"/>
      <c r="RVM62" s="22"/>
      <c r="RVN62" s="20"/>
      <c r="RWA62" s="22"/>
      <c r="RWB62" s="20"/>
      <c r="RWO62" s="22"/>
      <c r="RWP62" s="20"/>
      <c r="RXC62" s="22"/>
      <c r="RXD62" s="20"/>
      <c r="RXQ62" s="22"/>
      <c r="RXR62" s="20"/>
      <c r="RYE62" s="22"/>
      <c r="RYF62" s="20"/>
      <c r="RYS62" s="22"/>
      <c r="RYT62" s="20"/>
      <c r="RZG62" s="22"/>
      <c r="RZH62" s="20"/>
      <c r="RZU62" s="22"/>
      <c r="RZV62" s="20"/>
      <c r="SAI62" s="22"/>
      <c r="SAJ62" s="20"/>
      <c r="SAW62" s="22"/>
      <c r="SAX62" s="20"/>
      <c r="SBK62" s="22"/>
      <c r="SBL62" s="20"/>
      <c r="SBY62" s="22"/>
      <c r="SBZ62" s="20"/>
      <c r="SCM62" s="22"/>
      <c r="SCN62" s="20"/>
      <c r="SDA62" s="22"/>
      <c r="SDB62" s="20"/>
      <c r="SDO62" s="22"/>
      <c r="SDP62" s="20"/>
      <c r="SEC62" s="22"/>
      <c r="SED62" s="20"/>
      <c r="SEQ62" s="22"/>
      <c r="SER62" s="20"/>
      <c r="SFE62" s="22"/>
      <c r="SFF62" s="20"/>
      <c r="SFS62" s="22"/>
      <c r="SFT62" s="20"/>
      <c r="SGG62" s="22"/>
      <c r="SGH62" s="20"/>
      <c r="SGU62" s="22"/>
      <c r="SGV62" s="20"/>
      <c r="SHI62" s="22"/>
      <c r="SHJ62" s="20"/>
      <c r="SHW62" s="22"/>
      <c r="SHX62" s="20"/>
      <c r="SIK62" s="22"/>
      <c r="SIL62" s="20"/>
      <c r="SIY62" s="22"/>
      <c r="SIZ62" s="20"/>
      <c r="SJM62" s="22"/>
      <c r="SJN62" s="20"/>
      <c r="SKA62" s="22"/>
      <c r="SKB62" s="20"/>
      <c r="SKO62" s="22"/>
      <c r="SKP62" s="20"/>
      <c r="SLC62" s="22"/>
      <c r="SLD62" s="20"/>
      <c r="SLQ62" s="22"/>
      <c r="SLR62" s="20"/>
      <c r="SME62" s="22"/>
      <c r="SMF62" s="20"/>
      <c r="SMS62" s="22"/>
      <c r="SMT62" s="20"/>
      <c r="SNG62" s="22"/>
      <c r="SNH62" s="20"/>
      <c r="SNU62" s="22"/>
      <c r="SNV62" s="20"/>
      <c r="SOI62" s="22"/>
      <c r="SOJ62" s="20"/>
      <c r="SOW62" s="22"/>
      <c r="SOX62" s="20"/>
      <c r="SPK62" s="22"/>
      <c r="SPL62" s="20"/>
      <c r="SPY62" s="22"/>
      <c r="SPZ62" s="20"/>
      <c r="SQM62" s="22"/>
      <c r="SQN62" s="20"/>
      <c r="SRA62" s="22"/>
      <c r="SRB62" s="20"/>
      <c r="SRO62" s="22"/>
      <c r="SRP62" s="20"/>
      <c r="SSC62" s="22"/>
      <c r="SSD62" s="20"/>
      <c r="SSQ62" s="22"/>
      <c r="SSR62" s="20"/>
      <c r="STE62" s="22"/>
      <c r="STF62" s="20"/>
      <c r="STS62" s="22"/>
      <c r="STT62" s="20"/>
      <c r="SUG62" s="22"/>
      <c r="SUH62" s="20"/>
      <c r="SUU62" s="22"/>
      <c r="SUV62" s="20"/>
      <c r="SVI62" s="22"/>
      <c r="SVJ62" s="20"/>
      <c r="SVW62" s="22"/>
      <c r="SVX62" s="20"/>
      <c r="SWK62" s="22"/>
      <c r="SWL62" s="20"/>
      <c r="SWY62" s="22"/>
      <c r="SWZ62" s="20"/>
      <c r="SXM62" s="22"/>
      <c r="SXN62" s="20"/>
      <c r="SYA62" s="22"/>
      <c r="SYB62" s="20"/>
      <c r="SYO62" s="22"/>
      <c r="SYP62" s="20"/>
      <c r="SZC62" s="22"/>
      <c r="SZD62" s="20"/>
      <c r="SZQ62" s="22"/>
      <c r="SZR62" s="20"/>
      <c r="TAE62" s="22"/>
      <c r="TAF62" s="20"/>
      <c r="TAS62" s="22"/>
      <c r="TAT62" s="20"/>
      <c r="TBG62" s="22"/>
      <c r="TBH62" s="20"/>
      <c r="TBU62" s="22"/>
      <c r="TBV62" s="20"/>
      <c r="TCI62" s="22"/>
      <c r="TCJ62" s="20"/>
      <c r="TCW62" s="22"/>
      <c r="TCX62" s="20"/>
      <c r="TDK62" s="22"/>
      <c r="TDL62" s="20"/>
      <c r="TDY62" s="22"/>
      <c r="TDZ62" s="20"/>
      <c r="TEM62" s="22"/>
      <c r="TEN62" s="20"/>
      <c r="TFA62" s="22"/>
      <c r="TFB62" s="20"/>
      <c r="TFO62" s="22"/>
      <c r="TFP62" s="20"/>
      <c r="TGC62" s="22"/>
      <c r="TGD62" s="20"/>
      <c r="TGQ62" s="22"/>
      <c r="TGR62" s="20"/>
      <c r="THE62" s="22"/>
      <c r="THF62" s="20"/>
      <c r="THS62" s="22"/>
      <c r="THT62" s="20"/>
      <c r="TIG62" s="22"/>
      <c r="TIH62" s="20"/>
      <c r="TIU62" s="22"/>
      <c r="TIV62" s="20"/>
      <c r="TJI62" s="22"/>
      <c r="TJJ62" s="20"/>
      <c r="TJW62" s="22"/>
      <c r="TJX62" s="20"/>
      <c r="TKK62" s="22"/>
      <c r="TKL62" s="20"/>
      <c r="TKY62" s="22"/>
      <c r="TKZ62" s="20"/>
      <c r="TLM62" s="22"/>
      <c r="TLN62" s="20"/>
      <c r="TMA62" s="22"/>
      <c r="TMB62" s="20"/>
      <c r="TMO62" s="22"/>
      <c r="TMP62" s="20"/>
      <c r="TNC62" s="22"/>
      <c r="TND62" s="20"/>
      <c r="TNQ62" s="22"/>
      <c r="TNR62" s="20"/>
      <c r="TOE62" s="22"/>
      <c r="TOF62" s="20"/>
      <c r="TOS62" s="22"/>
      <c r="TOT62" s="20"/>
      <c r="TPG62" s="22"/>
      <c r="TPH62" s="20"/>
      <c r="TPU62" s="22"/>
      <c r="TPV62" s="20"/>
      <c r="TQI62" s="22"/>
      <c r="TQJ62" s="20"/>
      <c r="TQW62" s="22"/>
      <c r="TQX62" s="20"/>
      <c r="TRK62" s="22"/>
      <c r="TRL62" s="20"/>
      <c r="TRY62" s="22"/>
      <c r="TRZ62" s="20"/>
      <c r="TSM62" s="22"/>
      <c r="TSN62" s="20"/>
      <c r="TTA62" s="22"/>
      <c r="TTB62" s="20"/>
      <c r="TTO62" s="22"/>
      <c r="TTP62" s="20"/>
      <c r="TUC62" s="22"/>
      <c r="TUD62" s="20"/>
      <c r="TUQ62" s="22"/>
      <c r="TUR62" s="20"/>
      <c r="TVE62" s="22"/>
      <c r="TVF62" s="20"/>
      <c r="TVS62" s="22"/>
      <c r="TVT62" s="20"/>
      <c r="TWG62" s="22"/>
      <c r="TWH62" s="20"/>
      <c r="TWU62" s="22"/>
      <c r="TWV62" s="20"/>
      <c r="TXI62" s="22"/>
      <c r="TXJ62" s="20"/>
      <c r="TXW62" s="22"/>
      <c r="TXX62" s="20"/>
      <c r="TYK62" s="22"/>
      <c r="TYL62" s="20"/>
      <c r="TYY62" s="22"/>
      <c r="TYZ62" s="20"/>
      <c r="TZM62" s="22"/>
      <c r="TZN62" s="20"/>
      <c r="UAA62" s="22"/>
      <c r="UAB62" s="20"/>
      <c r="UAO62" s="22"/>
      <c r="UAP62" s="20"/>
      <c r="UBC62" s="22"/>
      <c r="UBD62" s="20"/>
      <c r="UBQ62" s="22"/>
      <c r="UBR62" s="20"/>
      <c r="UCE62" s="22"/>
      <c r="UCF62" s="20"/>
      <c r="UCS62" s="22"/>
      <c r="UCT62" s="20"/>
      <c r="UDG62" s="22"/>
      <c r="UDH62" s="20"/>
      <c r="UDU62" s="22"/>
      <c r="UDV62" s="20"/>
      <c r="UEI62" s="22"/>
      <c r="UEJ62" s="20"/>
      <c r="UEW62" s="22"/>
      <c r="UEX62" s="20"/>
      <c r="UFK62" s="22"/>
      <c r="UFL62" s="20"/>
      <c r="UFY62" s="22"/>
      <c r="UFZ62" s="20"/>
      <c r="UGM62" s="22"/>
      <c r="UGN62" s="20"/>
      <c r="UHA62" s="22"/>
      <c r="UHB62" s="20"/>
      <c r="UHO62" s="22"/>
      <c r="UHP62" s="20"/>
      <c r="UIC62" s="22"/>
      <c r="UID62" s="20"/>
      <c r="UIQ62" s="22"/>
      <c r="UIR62" s="20"/>
      <c r="UJE62" s="22"/>
      <c r="UJF62" s="20"/>
      <c r="UJS62" s="22"/>
      <c r="UJT62" s="20"/>
      <c r="UKG62" s="22"/>
      <c r="UKH62" s="20"/>
      <c r="UKU62" s="22"/>
      <c r="UKV62" s="20"/>
      <c r="ULI62" s="22"/>
      <c r="ULJ62" s="20"/>
      <c r="ULW62" s="22"/>
      <c r="ULX62" s="20"/>
      <c r="UMK62" s="22"/>
      <c r="UML62" s="20"/>
      <c r="UMY62" s="22"/>
      <c r="UMZ62" s="20"/>
      <c r="UNM62" s="22"/>
      <c r="UNN62" s="20"/>
      <c r="UOA62" s="22"/>
      <c r="UOB62" s="20"/>
      <c r="UOO62" s="22"/>
      <c r="UOP62" s="20"/>
      <c r="UPC62" s="22"/>
      <c r="UPD62" s="20"/>
      <c r="UPQ62" s="22"/>
      <c r="UPR62" s="20"/>
      <c r="UQE62" s="22"/>
      <c r="UQF62" s="20"/>
      <c r="UQS62" s="22"/>
      <c r="UQT62" s="20"/>
      <c r="URG62" s="22"/>
      <c r="URH62" s="20"/>
      <c r="URU62" s="22"/>
      <c r="URV62" s="20"/>
      <c r="USI62" s="22"/>
      <c r="USJ62" s="20"/>
      <c r="USW62" s="22"/>
      <c r="USX62" s="20"/>
      <c r="UTK62" s="22"/>
      <c r="UTL62" s="20"/>
      <c r="UTY62" s="22"/>
      <c r="UTZ62" s="20"/>
      <c r="UUM62" s="22"/>
      <c r="UUN62" s="20"/>
      <c r="UVA62" s="22"/>
      <c r="UVB62" s="20"/>
      <c r="UVO62" s="22"/>
      <c r="UVP62" s="20"/>
      <c r="UWC62" s="22"/>
      <c r="UWD62" s="20"/>
      <c r="UWQ62" s="22"/>
      <c r="UWR62" s="20"/>
      <c r="UXE62" s="22"/>
      <c r="UXF62" s="20"/>
      <c r="UXS62" s="22"/>
      <c r="UXT62" s="20"/>
      <c r="UYG62" s="22"/>
      <c r="UYH62" s="20"/>
      <c r="UYU62" s="22"/>
      <c r="UYV62" s="20"/>
      <c r="UZI62" s="22"/>
      <c r="UZJ62" s="20"/>
      <c r="UZW62" s="22"/>
      <c r="UZX62" s="20"/>
      <c r="VAK62" s="22"/>
      <c r="VAL62" s="20"/>
      <c r="VAY62" s="22"/>
      <c r="VAZ62" s="20"/>
      <c r="VBM62" s="22"/>
      <c r="VBN62" s="20"/>
      <c r="VCA62" s="22"/>
      <c r="VCB62" s="20"/>
      <c r="VCO62" s="22"/>
      <c r="VCP62" s="20"/>
      <c r="VDC62" s="22"/>
      <c r="VDD62" s="20"/>
      <c r="VDQ62" s="22"/>
      <c r="VDR62" s="20"/>
      <c r="VEE62" s="22"/>
      <c r="VEF62" s="20"/>
      <c r="VES62" s="22"/>
      <c r="VET62" s="20"/>
      <c r="VFG62" s="22"/>
      <c r="VFH62" s="20"/>
      <c r="VFU62" s="22"/>
      <c r="VFV62" s="20"/>
      <c r="VGI62" s="22"/>
      <c r="VGJ62" s="20"/>
      <c r="VGW62" s="22"/>
      <c r="VGX62" s="20"/>
      <c r="VHK62" s="22"/>
      <c r="VHL62" s="20"/>
      <c r="VHY62" s="22"/>
      <c r="VHZ62" s="20"/>
      <c r="VIM62" s="22"/>
      <c r="VIN62" s="20"/>
      <c r="VJA62" s="22"/>
      <c r="VJB62" s="20"/>
      <c r="VJO62" s="22"/>
      <c r="VJP62" s="20"/>
      <c r="VKC62" s="22"/>
      <c r="VKD62" s="20"/>
      <c r="VKQ62" s="22"/>
      <c r="VKR62" s="20"/>
      <c r="VLE62" s="22"/>
      <c r="VLF62" s="20"/>
      <c r="VLS62" s="22"/>
      <c r="VLT62" s="20"/>
      <c r="VMG62" s="22"/>
      <c r="VMH62" s="20"/>
      <c r="VMU62" s="22"/>
      <c r="VMV62" s="20"/>
      <c r="VNI62" s="22"/>
      <c r="VNJ62" s="20"/>
      <c r="VNW62" s="22"/>
      <c r="VNX62" s="20"/>
      <c r="VOK62" s="22"/>
      <c r="VOL62" s="20"/>
      <c r="VOY62" s="22"/>
      <c r="VOZ62" s="20"/>
      <c r="VPM62" s="22"/>
      <c r="VPN62" s="20"/>
      <c r="VQA62" s="22"/>
      <c r="VQB62" s="20"/>
      <c r="VQO62" s="22"/>
      <c r="VQP62" s="20"/>
      <c r="VRC62" s="22"/>
      <c r="VRD62" s="20"/>
      <c r="VRQ62" s="22"/>
      <c r="VRR62" s="20"/>
      <c r="VSE62" s="22"/>
      <c r="VSF62" s="20"/>
      <c r="VSS62" s="22"/>
      <c r="VST62" s="20"/>
      <c r="VTG62" s="22"/>
      <c r="VTH62" s="20"/>
      <c r="VTU62" s="22"/>
      <c r="VTV62" s="20"/>
      <c r="VUI62" s="22"/>
      <c r="VUJ62" s="20"/>
      <c r="VUW62" s="22"/>
      <c r="VUX62" s="20"/>
      <c r="VVK62" s="22"/>
      <c r="VVL62" s="20"/>
      <c r="VVY62" s="22"/>
      <c r="VVZ62" s="20"/>
      <c r="VWM62" s="22"/>
      <c r="VWN62" s="20"/>
      <c r="VXA62" s="22"/>
      <c r="VXB62" s="20"/>
      <c r="VXO62" s="22"/>
      <c r="VXP62" s="20"/>
      <c r="VYC62" s="22"/>
      <c r="VYD62" s="20"/>
      <c r="VYQ62" s="22"/>
      <c r="VYR62" s="20"/>
      <c r="VZE62" s="22"/>
      <c r="VZF62" s="20"/>
      <c r="VZS62" s="22"/>
      <c r="VZT62" s="20"/>
      <c r="WAG62" s="22"/>
      <c r="WAH62" s="20"/>
      <c r="WAU62" s="22"/>
      <c r="WAV62" s="20"/>
      <c r="WBI62" s="22"/>
      <c r="WBJ62" s="20"/>
      <c r="WBW62" s="22"/>
      <c r="WBX62" s="20"/>
      <c r="WCK62" s="22"/>
      <c r="WCL62" s="20"/>
      <c r="WCY62" s="22"/>
      <c r="WCZ62" s="20"/>
      <c r="WDM62" s="22"/>
      <c r="WDN62" s="20"/>
      <c r="WEA62" s="22"/>
      <c r="WEB62" s="20"/>
      <c r="WEO62" s="22"/>
      <c r="WEP62" s="20"/>
      <c r="WFC62" s="22"/>
      <c r="WFD62" s="20"/>
      <c r="WFQ62" s="22"/>
      <c r="WFR62" s="20"/>
      <c r="WGE62" s="22"/>
      <c r="WGF62" s="20"/>
      <c r="WGS62" s="22"/>
      <c r="WGT62" s="20"/>
      <c r="WHG62" s="22"/>
      <c r="WHH62" s="20"/>
      <c r="WHU62" s="22"/>
      <c r="WHV62" s="20"/>
      <c r="WII62" s="22"/>
      <c r="WIJ62" s="20"/>
      <c r="WIW62" s="22"/>
      <c r="WIX62" s="20"/>
      <c r="WJK62" s="22"/>
      <c r="WJL62" s="20"/>
      <c r="WJY62" s="22"/>
      <c r="WJZ62" s="20"/>
      <c r="WKM62" s="22"/>
      <c r="WKN62" s="20"/>
      <c r="WLA62" s="22"/>
      <c r="WLB62" s="20"/>
      <c r="WLO62" s="22"/>
      <c r="WLP62" s="20"/>
      <c r="WMC62" s="22"/>
      <c r="WMD62" s="20"/>
      <c r="WMQ62" s="22"/>
      <c r="WMR62" s="20"/>
      <c r="WNE62" s="22"/>
      <c r="WNF62" s="20"/>
      <c r="WNS62" s="22"/>
      <c r="WNT62" s="20"/>
      <c r="WOG62" s="22"/>
      <c r="WOH62" s="20"/>
      <c r="WOU62" s="22"/>
      <c r="WOV62" s="20"/>
      <c r="WPI62" s="22"/>
      <c r="WPJ62" s="20"/>
      <c r="WPW62" s="22"/>
      <c r="WPX62" s="20"/>
      <c r="WQK62" s="22"/>
      <c r="WQL62" s="20"/>
      <c r="WQY62" s="22"/>
      <c r="WQZ62" s="20"/>
      <c r="WRM62" s="22"/>
      <c r="WRN62" s="20"/>
      <c r="WSA62" s="22"/>
      <c r="WSB62" s="20"/>
      <c r="WSO62" s="22"/>
      <c r="WSP62" s="20"/>
      <c r="WTC62" s="22"/>
      <c r="WTD62" s="20"/>
      <c r="WTQ62" s="22"/>
      <c r="WTR62" s="20"/>
      <c r="WUE62" s="22"/>
      <c r="WUF62" s="20"/>
      <c r="WUS62" s="22"/>
      <c r="WUT62" s="20"/>
      <c r="WVG62" s="22"/>
      <c r="WVH62" s="20"/>
      <c r="WVU62" s="22"/>
      <c r="WVV62" s="20"/>
      <c r="WWI62" s="22"/>
      <c r="WWJ62" s="20"/>
      <c r="WWW62" s="22"/>
      <c r="WWX62" s="20"/>
      <c r="WXK62" s="22"/>
      <c r="WXL62" s="20"/>
      <c r="WXY62" s="22"/>
      <c r="WXZ62" s="20"/>
      <c r="WYM62" s="22"/>
      <c r="WYN62" s="20"/>
      <c r="WZA62" s="22"/>
      <c r="WZB62" s="20"/>
      <c r="WZO62" s="22"/>
      <c r="WZP62" s="20"/>
      <c r="XAC62" s="22"/>
      <c r="XAD62" s="20"/>
      <c r="XAQ62" s="22"/>
      <c r="XAR62" s="20"/>
      <c r="XBE62" s="22"/>
      <c r="XBF62" s="20"/>
      <c r="XBS62" s="22"/>
      <c r="XBT62" s="20"/>
      <c r="XCG62" s="22"/>
      <c r="XCH62" s="20"/>
      <c r="XCU62" s="22"/>
      <c r="XCV62" s="20"/>
      <c r="XDI62" s="22"/>
      <c r="XDJ62" s="20"/>
      <c r="XDW62" s="22"/>
      <c r="XDX62" s="20"/>
      <c r="XEK62" s="22"/>
      <c r="XEL62" s="20"/>
      <c r="XEY62" s="22"/>
      <c r="XEZ62" s="20"/>
    </row>
    <row r="63" spans="1:1022 1035:2044 2057:3066 3079:4088 4101:5110 5123:6132 6145:7168 7181:8190 8203:9212 9225:10234 10247:11256 11269:12278 12291:13300 13313:14336 14349:15358 15371:16380" x14ac:dyDescent="0.3">
      <c r="A63" s="50" t="s">
        <v>62</v>
      </c>
      <c r="B63" s="40">
        <v>0</v>
      </c>
      <c r="C63" s="40">
        <v>0</v>
      </c>
      <c r="D63" s="40">
        <v>0</v>
      </c>
      <c r="E63" s="40">
        <v>0</v>
      </c>
      <c r="F63" s="40">
        <v>0</v>
      </c>
      <c r="G63" s="40">
        <v>0</v>
      </c>
      <c r="H63" s="40">
        <v>0</v>
      </c>
      <c r="I63" s="40">
        <v>0</v>
      </c>
      <c r="J63" s="40">
        <v>0</v>
      </c>
      <c r="K63" s="40">
        <v>0</v>
      </c>
      <c r="L63" s="40">
        <v>0</v>
      </c>
      <c r="M63" s="40">
        <v>0</v>
      </c>
      <c r="N63" s="40">
        <f>SUM('Buget personal'!$B63:$M63)</f>
        <v>0</v>
      </c>
    </row>
    <row r="64" spans="1:1022 1035:2044 2057:3066 3079:4088 4101:5110 5123:6132 6145:7168 7181:8190 8203:9212 9225:10234 10247:11256 11269:12278 12291:13300 13313:14336 14349:15358 15371:16380" x14ac:dyDescent="0.3">
      <c r="A64" s="50" t="s">
        <v>63</v>
      </c>
      <c r="B64" s="40">
        <v>0</v>
      </c>
      <c r="C64" s="40">
        <v>0</v>
      </c>
      <c r="D64" s="40">
        <v>0</v>
      </c>
      <c r="E64" s="40">
        <v>0</v>
      </c>
      <c r="F64" s="40">
        <v>0</v>
      </c>
      <c r="G64" s="40">
        <v>0</v>
      </c>
      <c r="H64" s="40">
        <v>0</v>
      </c>
      <c r="I64" s="40">
        <v>0</v>
      </c>
      <c r="J64" s="40">
        <v>0</v>
      </c>
      <c r="K64" s="40">
        <v>0</v>
      </c>
      <c r="L64" s="40">
        <v>0</v>
      </c>
      <c r="M64" s="40">
        <v>0</v>
      </c>
      <c r="N64" s="40">
        <f>SUM('Buget personal'!$B64:$M64)</f>
        <v>0</v>
      </c>
    </row>
    <row r="65" spans="1:1022 1035:2044 2057:3066 3079:4088 4101:5110 5123:6132 6145:7168 7181:8190 8203:9212 9225:10234 10247:11256 11269:12278 12291:13300 13313:14336 14349:15358 15371:16380" x14ac:dyDescent="0.3">
      <c r="A65" s="50" t="s">
        <v>64</v>
      </c>
      <c r="B65" s="40">
        <v>0</v>
      </c>
      <c r="C65" s="40">
        <v>0</v>
      </c>
      <c r="D65" s="40">
        <v>0</v>
      </c>
      <c r="E65" s="40">
        <v>0</v>
      </c>
      <c r="F65" s="40">
        <v>0</v>
      </c>
      <c r="G65" s="40">
        <v>0</v>
      </c>
      <c r="H65" s="40">
        <v>0</v>
      </c>
      <c r="I65" s="40">
        <v>0</v>
      </c>
      <c r="J65" s="40">
        <v>0</v>
      </c>
      <c r="K65" s="40">
        <v>0</v>
      </c>
      <c r="L65" s="40">
        <v>0</v>
      </c>
      <c r="M65" s="40">
        <v>0</v>
      </c>
      <c r="N65" s="40">
        <f>SUM('Buget personal'!$B65:$M65)</f>
        <v>0</v>
      </c>
    </row>
    <row r="66" spans="1:1022 1035:2044 2057:3066 3079:4088 4101:5110 5123:6132 6145:7168 7181:8190 8203:9212 9225:10234 10247:11256 11269:12278 12291:13300 13313:14336 14349:15358 15371:16380" x14ac:dyDescent="0.3">
      <c r="A66" s="50" t="s">
        <v>65</v>
      </c>
      <c r="B66" s="40">
        <v>0</v>
      </c>
      <c r="C66" s="40">
        <v>0</v>
      </c>
      <c r="D66" s="40">
        <v>0</v>
      </c>
      <c r="E66" s="40">
        <v>0</v>
      </c>
      <c r="F66" s="40">
        <v>0</v>
      </c>
      <c r="G66" s="40">
        <v>0</v>
      </c>
      <c r="H66" s="40">
        <v>0</v>
      </c>
      <c r="I66" s="40">
        <v>0</v>
      </c>
      <c r="J66" s="40">
        <v>0</v>
      </c>
      <c r="K66" s="40">
        <v>0</v>
      </c>
      <c r="L66" s="40">
        <v>0</v>
      </c>
      <c r="M66" s="40">
        <v>0</v>
      </c>
      <c r="N66" s="40">
        <f>SUM('Buget personal'!$B66:$M66)</f>
        <v>0</v>
      </c>
    </row>
    <row r="67" spans="1:1022 1035:2044 2057:3066 3079:4088 4101:5110 5123:6132 6145:7168 7181:8190 8203:9212 9225:10234 10247:11256 11269:12278 12291:13300 13313:14336 14349:15358 15371:16380" x14ac:dyDescent="0.3">
      <c r="A67" s="50" t="s">
        <v>22</v>
      </c>
      <c r="B67" s="40">
        <v>0</v>
      </c>
      <c r="C67" s="40">
        <v>0</v>
      </c>
      <c r="D67" s="40">
        <v>0</v>
      </c>
      <c r="E67" s="40">
        <v>0</v>
      </c>
      <c r="F67" s="40">
        <v>0</v>
      </c>
      <c r="G67" s="40">
        <v>0</v>
      </c>
      <c r="H67" s="40">
        <v>0</v>
      </c>
      <c r="I67" s="40">
        <v>0</v>
      </c>
      <c r="J67" s="40">
        <v>0</v>
      </c>
      <c r="K67" s="40">
        <v>0</v>
      </c>
      <c r="L67" s="40">
        <v>0</v>
      </c>
      <c r="M67" s="40">
        <v>0</v>
      </c>
      <c r="N67" s="40">
        <f>SUM('Buget personal'!$B67:$M67)</f>
        <v>0</v>
      </c>
    </row>
    <row r="68" spans="1:1022 1035:2044 2057:3066 3079:4088 4101:5110 5123:6132 6145:7168 7181:8190 8203:9212 9225:10234 10247:11256 11269:12278 12291:13300 13313:14336 14349:15358 15371:16380" ht="19" thickBot="1" x14ac:dyDescent="0.35">
      <c r="A68" s="50" t="s">
        <v>33</v>
      </c>
      <c r="B68" s="40">
        <v>0</v>
      </c>
      <c r="C68" s="40">
        <v>0</v>
      </c>
      <c r="D68" s="40">
        <v>0</v>
      </c>
      <c r="E68" s="40">
        <v>0</v>
      </c>
      <c r="F68" s="40">
        <v>0</v>
      </c>
      <c r="G68" s="40">
        <v>0</v>
      </c>
      <c r="H68" s="40">
        <v>0</v>
      </c>
      <c r="I68" s="40">
        <v>0</v>
      </c>
      <c r="J68" s="40">
        <v>0</v>
      </c>
      <c r="K68" s="40">
        <v>0</v>
      </c>
      <c r="L68" s="40">
        <v>0</v>
      </c>
      <c r="M68" s="40">
        <v>0</v>
      </c>
      <c r="N68" s="40">
        <f>SUM('Buget personal'!$B68:$M68)</f>
        <v>0</v>
      </c>
    </row>
    <row r="69" spans="1:1022 1035:2044 2057:3066 3079:4088 4101:5110 5123:6132 6145:7168 7181:8190 8203:9212 9225:10234 10247:11256 11269:12278 12291:13300 13313:14336 14349:15358 15371:16380" s="7" customFormat="1" ht="20.399999999999999" customHeight="1" x14ac:dyDescent="0.45">
      <c r="A69" s="35" t="s">
        <v>84</v>
      </c>
      <c r="B69" s="41">
        <f>SUBTOTAL(109,'Buget personal'!$B$63:$B$68)</f>
        <v>0</v>
      </c>
      <c r="C69" s="41">
        <f>SUBTOTAL(109,'Buget personal'!$C$63:$C$68)</f>
        <v>0</v>
      </c>
      <c r="D69" s="41">
        <f>SUBTOTAL(109,'Buget personal'!$D$63:$D$68)</f>
        <v>0</v>
      </c>
      <c r="E69" s="41">
        <f>SUBTOTAL(109,'Buget personal'!$E$63:$E$68)</f>
        <v>0</v>
      </c>
      <c r="F69" s="41">
        <f>SUBTOTAL(109,'Buget personal'!$F$63:$F$68)</f>
        <v>0</v>
      </c>
      <c r="G69" s="41">
        <f>SUBTOTAL(109,'Buget personal'!$G$63:$G$68)</f>
        <v>0</v>
      </c>
      <c r="H69" s="41">
        <f>SUBTOTAL(109,'Buget personal'!$H$63:$H$68)</f>
        <v>0</v>
      </c>
      <c r="I69" s="41">
        <f>SUBTOTAL(109,'Buget personal'!$I$63:$I$68)</f>
        <v>0</v>
      </c>
      <c r="J69" s="41">
        <f>SUBTOTAL(109,'Buget personal'!$J$63:$J$68)</f>
        <v>0</v>
      </c>
      <c r="K69" s="41">
        <f>SUBTOTAL(109,'Buget personal'!$K$63:$K$68)</f>
        <v>0</v>
      </c>
      <c r="L69" s="41">
        <f>SUBTOTAL(109,'Buget personal'!$L$63:$L$68)</f>
        <v>0</v>
      </c>
      <c r="M69" s="41">
        <f>SUBTOTAL(109,'Buget personal'!$M$63:$M$68)</f>
        <v>0</v>
      </c>
      <c r="N69" s="62">
        <f>SUBTOTAL(109,'Buget personal'!$N$63:$N$68)</f>
        <v>0</v>
      </c>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row>
    <row r="70" spans="1:1022 1035:2044 2057:3066 3079:4088 4101:5110 5123:6132 6145:7168 7181:8190 8203:9212 9225:10234 10247:11256 11269:12278 12291:13300 13313:14336 14349:15358 15371:16380" s="21" customFormat="1" ht="21.5" thickBot="1" x14ac:dyDescent="0.35">
      <c r="A70" s="20" t="s">
        <v>66</v>
      </c>
      <c r="B70" s="44" t="s">
        <v>0</v>
      </c>
      <c r="C70" s="44" t="s">
        <v>1</v>
      </c>
      <c r="D70" s="44" t="s">
        <v>2</v>
      </c>
      <c r="E70" s="44" t="s">
        <v>3</v>
      </c>
      <c r="F70" s="44" t="s">
        <v>4</v>
      </c>
      <c r="G70" s="44" t="s">
        <v>5</v>
      </c>
      <c r="H70" s="44" t="s">
        <v>6</v>
      </c>
      <c r="I70" s="44" t="s">
        <v>7</v>
      </c>
      <c r="J70" s="44" t="s">
        <v>8</v>
      </c>
      <c r="K70" s="44" t="s">
        <v>9</v>
      </c>
      <c r="L70" s="44" t="s">
        <v>10</v>
      </c>
      <c r="M70" s="44" t="s">
        <v>11</v>
      </c>
      <c r="N70" s="45" t="s">
        <v>12</v>
      </c>
      <c r="O70" s="21" t="s">
        <v>120</v>
      </c>
      <c r="P70" s="21" t="s">
        <v>121</v>
      </c>
      <c r="Q70" s="21" t="s">
        <v>122</v>
      </c>
      <c r="R70" s="21" t="s">
        <v>123</v>
      </c>
      <c r="S70" s="32"/>
      <c r="T70" s="32"/>
      <c r="U70" s="32"/>
      <c r="V70" s="32"/>
      <c r="W70" s="32"/>
      <c r="X70" s="32"/>
      <c r="Y70" s="32"/>
      <c r="Z70" s="32"/>
      <c r="AA70" s="33"/>
      <c r="AB70" s="31"/>
      <c r="AC70" s="32"/>
      <c r="AD70" s="32"/>
      <c r="AE70" s="32"/>
      <c r="AF70" s="32"/>
      <c r="AG70" s="32"/>
      <c r="AH70" s="32"/>
      <c r="AI70" s="32"/>
      <c r="AJ70" s="32"/>
      <c r="AK70" s="32"/>
      <c r="AL70" s="32"/>
      <c r="AM70" s="32"/>
      <c r="AN70" s="32"/>
      <c r="AO70" s="33"/>
      <c r="AP70" s="31"/>
      <c r="AQ70" s="32"/>
      <c r="AR70" s="32"/>
      <c r="AS70" s="32"/>
      <c r="AT70" s="32"/>
      <c r="AU70" s="32"/>
      <c r="AV70" s="32"/>
      <c r="AW70" s="32"/>
      <c r="AX70" s="32"/>
      <c r="AY70" s="32"/>
      <c r="AZ70" s="32"/>
      <c r="BA70" s="32"/>
      <c r="BB70" s="32"/>
      <c r="BC70" s="33"/>
      <c r="BD70" s="31"/>
      <c r="BE70" s="32"/>
      <c r="BF70" s="32"/>
      <c r="BG70" s="32"/>
      <c r="BH70" s="32"/>
      <c r="BI70" s="32"/>
      <c r="BJ70" s="32"/>
      <c r="BK70" s="32"/>
      <c r="BL70" s="32"/>
      <c r="BM70" s="32"/>
      <c r="BN70" s="32"/>
      <c r="BO70" s="32"/>
      <c r="BP70" s="32"/>
      <c r="BQ70" s="33"/>
      <c r="BR70" s="31"/>
      <c r="BS70" s="32"/>
      <c r="CE70" s="22"/>
      <c r="CF70" s="20"/>
      <c r="CS70" s="22"/>
      <c r="CT70" s="20"/>
      <c r="DG70" s="22"/>
      <c r="DH70" s="20"/>
      <c r="DU70" s="22"/>
      <c r="DV70" s="20"/>
      <c r="EI70" s="22"/>
      <c r="EJ70" s="20"/>
      <c r="EW70" s="22"/>
      <c r="EX70" s="20"/>
      <c r="FK70" s="22"/>
      <c r="FL70" s="20"/>
      <c r="FY70" s="22"/>
      <c r="FZ70" s="20"/>
      <c r="GM70" s="22"/>
      <c r="GN70" s="20"/>
      <c r="HA70" s="22"/>
      <c r="HB70" s="20"/>
      <c r="HO70" s="22"/>
      <c r="HP70" s="20"/>
      <c r="IC70" s="22"/>
      <c r="ID70" s="20"/>
      <c r="IQ70" s="22"/>
      <c r="IR70" s="20"/>
      <c r="JE70" s="22"/>
      <c r="JF70" s="20"/>
      <c r="JS70" s="22"/>
      <c r="JT70" s="20"/>
      <c r="KG70" s="22"/>
      <c r="KH70" s="20"/>
      <c r="KU70" s="22"/>
      <c r="KV70" s="20"/>
      <c r="LI70" s="22"/>
      <c r="LJ70" s="20"/>
      <c r="LW70" s="22"/>
      <c r="LX70" s="20"/>
      <c r="MK70" s="22"/>
      <c r="ML70" s="20"/>
      <c r="MY70" s="22"/>
      <c r="MZ70" s="20"/>
      <c r="NM70" s="22"/>
      <c r="NN70" s="20"/>
      <c r="OA70" s="22"/>
      <c r="OB70" s="20"/>
      <c r="OO70" s="22"/>
      <c r="OP70" s="20"/>
      <c r="PC70" s="22"/>
      <c r="PD70" s="20"/>
      <c r="PQ70" s="22"/>
      <c r="PR70" s="20"/>
      <c r="QE70" s="22"/>
      <c r="QF70" s="20"/>
      <c r="QS70" s="22"/>
      <c r="QT70" s="20"/>
      <c r="RG70" s="22"/>
      <c r="RH70" s="20"/>
      <c r="RU70" s="22"/>
      <c r="RV70" s="20"/>
      <c r="SI70" s="22"/>
      <c r="SJ70" s="20"/>
      <c r="SW70" s="22"/>
      <c r="SX70" s="20"/>
      <c r="TK70" s="22"/>
      <c r="TL70" s="20"/>
      <c r="TY70" s="22"/>
      <c r="TZ70" s="20"/>
      <c r="UM70" s="22"/>
      <c r="UN70" s="20"/>
      <c r="VA70" s="22"/>
      <c r="VB70" s="20"/>
      <c r="VO70" s="22"/>
      <c r="VP70" s="20"/>
      <c r="WC70" s="22"/>
      <c r="WD70" s="20"/>
      <c r="WQ70" s="22"/>
      <c r="WR70" s="20"/>
      <c r="XE70" s="22"/>
      <c r="XF70" s="20"/>
      <c r="XS70" s="22"/>
      <c r="XT70" s="20"/>
      <c r="YG70" s="22"/>
      <c r="YH70" s="20"/>
      <c r="YU70" s="22"/>
      <c r="YV70" s="20"/>
      <c r="ZI70" s="22"/>
      <c r="ZJ70" s="20"/>
      <c r="ZW70" s="22"/>
      <c r="ZX70" s="20"/>
      <c r="AAK70" s="22"/>
      <c r="AAL70" s="20"/>
      <c r="AAY70" s="22"/>
      <c r="AAZ70" s="20"/>
      <c r="ABM70" s="22"/>
      <c r="ABN70" s="20"/>
      <c r="ACA70" s="22"/>
      <c r="ACB70" s="20"/>
      <c r="ACO70" s="22"/>
      <c r="ACP70" s="20"/>
      <c r="ADC70" s="22"/>
      <c r="ADD70" s="20"/>
      <c r="ADQ70" s="22"/>
      <c r="ADR70" s="20"/>
      <c r="AEE70" s="22"/>
      <c r="AEF70" s="20"/>
      <c r="AES70" s="22"/>
      <c r="AET70" s="20"/>
      <c r="AFG70" s="22"/>
      <c r="AFH70" s="20"/>
      <c r="AFU70" s="22"/>
      <c r="AFV70" s="20"/>
      <c r="AGI70" s="22"/>
      <c r="AGJ70" s="20"/>
      <c r="AGW70" s="22"/>
      <c r="AGX70" s="20"/>
      <c r="AHK70" s="22"/>
      <c r="AHL70" s="20"/>
      <c r="AHY70" s="22"/>
      <c r="AHZ70" s="20"/>
      <c r="AIM70" s="22"/>
      <c r="AIN70" s="20"/>
      <c r="AJA70" s="22"/>
      <c r="AJB70" s="20"/>
      <c r="AJO70" s="22"/>
      <c r="AJP70" s="20"/>
      <c r="AKC70" s="22"/>
      <c r="AKD70" s="20"/>
      <c r="AKQ70" s="22"/>
      <c r="AKR70" s="20"/>
      <c r="ALE70" s="22"/>
      <c r="ALF70" s="20"/>
      <c r="ALS70" s="22"/>
      <c r="ALT70" s="20"/>
      <c r="AMG70" s="22"/>
      <c r="AMH70" s="20"/>
      <c r="AMU70" s="22"/>
      <c r="AMV70" s="20"/>
      <c r="ANI70" s="22"/>
      <c r="ANJ70" s="20"/>
      <c r="ANW70" s="22"/>
      <c r="ANX70" s="20"/>
      <c r="AOK70" s="22"/>
      <c r="AOL70" s="20"/>
      <c r="AOY70" s="22"/>
      <c r="AOZ70" s="20"/>
      <c r="APM70" s="22"/>
      <c r="APN70" s="20"/>
      <c r="AQA70" s="22"/>
      <c r="AQB70" s="20"/>
      <c r="AQO70" s="22"/>
      <c r="AQP70" s="20"/>
      <c r="ARC70" s="22"/>
      <c r="ARD70" s="20"/>
      <c r="ARQ70" s="22"/>
      <c r="ARR70" s="20"/>
      <c r="ASE70" s="22"/>
      <c r="ASF70" s="20"/>
      <c r="ASS70" s="22"/>
      <c r="AST70" s="20"/>
      <c r="ATG70" s="22"/>
      <c r="ATH70" s="20"/>
      <c r="ATU70" s="22"/>
      <c r="ATV70" s="20"/>
      <c r="AUI70" s="22"/>
      <c r="AUJ70" s="20"/>
      <c r="AUW70" s="22"/>
      <c r="AUX70" s="20"/>
      <c r="AVK70" s="22"/>
      <c r="AVL70" s="20"/>
      <c r="AVY70" s="22"/>
      <c r="AVZ70" s="20"/>
      <c r="AWM70" s="22"/>
      <c r="AWN70" s="20"/>
      <c r="AXA70" s="22"/>
      <c r="AXB70" s="20"/>
      <c r="AXO70" s="22"/>
      <c r="AXP70" s="20"/>
      <c r="AYC70" s="22"/>
      <c r="AYD70" s="20"/>
      <c r="AYQ70" s="22"/>
      <c r="AYR70" s="20"/>
      <c r="AZE70" s="22"/>
      <c r="AZF70" s="20"/>
      <c r="AZS70" s="22"/>
      <c r="AZT70" s="20"/>
      <c r="BAG70" s="22"/>
      <c r="BAH70" s="20"/>
      <c r="BAU70" s="22"/>
      <c r="BAV70" s="20"/>
      <c r="BBI70" s="22"/>
      <c r="BBJ70" s="20"/>
      <c r="BBW70" s="22"/>
      <c r="BBX70" s="20"/>
      <c r="BCK70" s="22"/>
      <c r="BCL70" s="20"/>
      <c r="BCY70" s="22"/>
      <c r="BCZ70" s="20"/>
      <c r="BDM70" s="22"/>
      <c r="BDN70" s="20"/>
      <c r="BEA70" s="22"/>
      <c r="BEB70" s="20"/>
      <c r="BEO70" s="22"/>
      <c r="BEP70" s="20"/>
      <c r="BFC70" s="22"/>
      <c r="BFD70" s="20"/>
      <c r="BFQ70" s="22"/>
      <c r="BFR70" s="20"/>
      <c r="BGE70" s="22"/>
      <c r="BGF70" s="20"/>
      <c r="BGS70" s="22"/>
      <c r="BGT70" s="20"/>
      <c r="BHG70" s="22"/>
      <c r="BHH70" s="20"/>
      <c r="BHU70" s="22"/>
      <c r="BHV70" s="20"/>
      <c r="BII70" s="22"/>
      <c r="BIJ70" s="20"/>
      <c r="BIW70" s="22"/>
      <c r="BIX70" s="20"/>
      <c r="BJK70" s="22"/>
      <c r="BJL70" s="20"/>
      <c r="BJY70" s="22"/>
      <c r="BJZ70" s="20"/>
      <c r="BKM70" s="22"/>
      <c r="BKN70" s="20"/>
      <c r="BLA70" s="22"/>
      <c r="BLB70" s="20"/>
      <c r="BLO70" s="22"/>
      <c r="BLP70" s="20"/>
      <c r="BMC70" s="22"/>
      <c r="BMD70" s="20"/>
      <c r="BMQ70" s="22"/>
      <c r="BMR70" s="20"/>
      <c r="BNE70" s="22"/>
      <c r="BNF70" s="20"/>
      <c r="BNS70" s="22"/>
      <c r="BNT70" s="20"/>
      <c r="BOG70" s="22"/>
      <c r="BOH70" s="20"/>
      <c r="BOU70" s="22"/>
      <c r="BOV70" s="20"/>
      <c r="BPI70" s="22"/>
      <c r="BPJ70" s="20"/>
      <c r="BPW70" s="22"/>
      <c r="BPX70" s="20"/>
      <c r="BQK70" s="22"/>
      <c r="BQL70" s="20"/>
      <c r="BQY70" s="22"/>
      <c r="BQZ70" s="20"/>
      <c r="BRM70" s="22"/>
      <c r="BRN70" s="20"/>
      <c r="BSA70" s="22"/>
      <c r="BSB70" s="20"/>
      <c r="BSO70" s="22"/>
      <c r="BSP70" s="20"/>
      <c r="BTC70" s="22"/>
      <c r="BTD70" s="20"/>
      <c r="BTQ70" s="22"/>
      <c r="BTR70" s="20"/>
      <c r="BUE70" s="22"/>
      <c r="BUF70" s="20"/>
      <c r="BUS70" s="22"/>
      <c r="BUT70" s="20"/>
      <c r="BVG70" s="22"/>
      <c r="BVH70" s="20"/>
      <c r="BVU70" s="22"/>
      <c r="BVV70" s="20"/>
      <c r="BWI70" s="22"/>
      <c r="BWJ70" s="20"/>
      <c r="BWW70" s="22"/>
      <c r="BWX70" s="20"/>
      <c r="BXK70" s="22"/>
      <c r="BXL70" s="20"/>
      <c r="BXY70" s="22"/>
      <c r="BXZ70" s="20"/>
      <c r="BYM70" s="22"/>
      <c r="BYN70" s="20"/>
      <c r="BZA70" s="22"/>
      <c r="BZB70" s="20"/>
      <c r="BZO70" s="22"/>
      <c r="BZP70" s="20"/>
      <c r="CAC70" s="22"/>
      <c r="CAD70" s="20"/>
      <c r="CAQ70" s="22"/>
      <c r="CAR70" s="20"/>
      <c r="CBE70" s="22"/>
      <c r="CBF70" s="20"/>
      <c r="CBS70" s="22"/>
      <c r="CBT70" s="20"/>
      <c r="CCG70" s="22"/>
      <c r="CCH70" s="20"/>
      <c r="CCU70" s="22"/>
      <c r="CCV70" s="20"/>
      <c r="CDI70" s="22"/>
      <c r="CDJ70" s="20"/>
      <c r="CDW70" s="22"/>
      <c r="CDX70" s="20"/>
      <c r="CEK70" s="22"/>
      <c r="CEL70" s="20"/>
      <c r="CEY70" s="22"/>
      <c r="CEZ70" s="20"/>
      <c r="CFM70" s="22"/>
      <c r="CFN70" s="20"/>
      <c r="CGA70" s="22"/>
      <c r="CGB70" s="20"/>
      <c r="CGO70" s="22"/>
      <c r="CGP70" s="20"/>
      <c r="CHC70" s="22"/>
      <c r="CHD70" s="20"/>
      <c r="CHQ70" s="22"/>
      <c r="CHR70" s="20"/>
      <c r="CIE70" s="22"/>
      <c r="CIF70" s="20"/>
      <c r="CIS70" s="22"/>
      <c r="CIT70" s="20"/>
      <c r="CJG70" s="22"/>
      <c r="CJH70" s="20"/>
      <c r="CJU70" s="22"/>
      <c r="CJV70" s="20"/>
      <c r="CKI70" s="22"/>
      <c r="CKJ70" s="20"/>
      <c r="CKW70" s="22"/>
      <c r="CKX70" s="20"/>
      <c r="CLK70" s="22"/>
      <c r="CLL70" s="20"/>
      <c r="CLY70" s="22"/>
      <c r="CLZ70" s="20"/>
      <c r="CMM70" s="22"/>
      <c r="CMN70" s="20"/>
      <c r="CNA70" s="22"/>
      <c r="CNB70" s="20"/>
      <c r="CNO70" s="22"/>
      <c r="CNP70" s="20"/>
      <c r="COC70" s="22"/>
      <c r="COD70" s="20"/>
      <c r="COQ70" s="22"/>
      <c r="COR70" s="20"/>
      <c r="CPE70" s="22"/>
      <c r="CPF70" s="20"/>
      <c r="CPS70" s="22"/>
      <c r="CPT70" s="20"/>
      <c r="CQG70" s="22"/>
      <c r="CQH70" s="20"/>
      <c r="CQU70" s="22"/>
      <c r="CQV70" s="20"/>
      <c r="CRI70" s="22"/>
      <c r="CRJ70" s="20"/>
      <c r="CRW70" s="22"/>
      <c r="CRX70" s="20"/>
      <c r="CSK70" s="22"/>
      <c r="CSL70" s="20"/>
      <c r="CSY70" s="22"/>
      <c r="CSZ70" s="20"/>
      <c r="CTM70" s="22"/>
      <c r="CTN70" s="20"/>
      <c r="CUA70" s="22"/>
      <c r="CUB70" s="20"/>
      <c r="CUO70" s="22"/>
      <c r="CUP70" s="20"/>
      <c r="CVC70" s="22"/>
      <c r="CVD70" s="20"/>
      <c r="CVQ70" s="22"/>
      <c r="CVR70" s="20"/>
      <c r="CWE70" s="22"/>
      <c r="CWF70" s="20"/>
      <c r="CWS70" s="22"/>
      <c r="CWT70" s="20"/>
      <c r="CXG70" s="22"/>
      <c r="CXH70" s="20"/>
      <c r="CXU70" s="22"/>
      <c r="CXV70" s="20"/>
      <c r="CYI70" s="22"/>
      <c r="CYJ70" s="20"/>
      <c r="CYW70" s="22"/>
      <c r="CYX70" s="20"/>
      <c r="CZK70" s="22"/>
      <c r="CZL70" s="20"/>
      <c r="CZY70" s="22"/>
      <c r="CZZ70" s="20"/>
      <c r="DAM70" s="22"/>
      <c r="DAN70" s="20"/>
      <c r="DBA70" s="22"/>
      <c r="DBB70" s="20"/>
      <c r="DBO70" s="22"/>
      <c r="DBP70" s="20"/>
      <c r="DCC70" s="22"/>
      <c r="DCD70" s="20"/>
      <c r="DCQ70" s="22"/>
      <c r="DCR70" s="20"/>
      <c r="DDE70" s="22"/>
      <c r="DDF70" s="20"/>
      <c r="DDS70" s="22"/>
      <c r="DDT70" s="20"/>
      <c r="DEG70" s="22"/>
      <c r="DEH70" s="20"/>
      <c r="DEU70" s="22"/>
      <c r="DEV70" s="20"/>
      <c r="DFI70" s="22"/>
      <c r="DFJ70" s="20"/>
      <c r="DFW70" s="22"/>
      <c r="DFX70" s="20"/>
      <c r="DGK70" s="22"/>
      <c r="DGL70" s="20"/>
      <c r="DGY70" s="22"/>
      <c r="DGZ70" s="20"/>
      <c r="DHM70" s="22"/>
      <c r="DHN70" s="20"/>
      <c r="DIA70" s="22"/>
      <c r="DIB70" s="20"/>
      <c r="DIO70" s="22"/>
      <c r="DIP70" s="20"/>
      <c r="DJC70" s="22"/>
      <c r="DJD70" s="20"/>
      <c r="DJQ70" s="22"/>
      <c r="DJR70" s="20"/>
      <c r="DKE70" s="22"/>
      <c r="DKF70" s="20"/>
      <c r="DKS70" s="22"/>
      <c r="DKT70" s="20"/>
      <c r="DLG70" s="22"/>
      <c r="DLH70" s="20"/>
      <c r="DLU70" s="22"/>
      <c r="DLV70" s="20"/>
      <c r="DMI70" s="22"/>
      <c r="DMJ70" s="20"/>
      <c r="DMW70" s="22"/>
      <c r="DMX70" s="20"/>
      <c r="DNK70" s="22"/>
      <c r="DNL70" s="20"/>
      <c r="DNY70" s="22"/>
      <c r="DNZ70" s="20"/>
      <c r="DOM70" s="22"/>
      <c r="DON70" s="20"/>
      <c r="DPA70" s="22"/>
      <c r="DPB70" s="20"/>
      <c r="DPO70" s="22"/>
      <c r="DPP70" s="20"/>
      <c r="DQC70" s="22"/>
      <c r="DQD70" s="20"/>
      <c r="DQQ70" s="22"/>
      <c r="DQR70" s="20"/>
      <c r="DRE70" s="22"/>
      <c r="DRF70" s="20"/>
      <c r="DRS70" s="22"/>
      <c r="DRT70" s="20"/>
      <c r="DSG70" s="22"/>
      <c r="DSH70" s="20"/>
      <c r="DSU70" s="22"/>
      <c r="DSV70" s="20"/>
      <c r="DTI70" s="22"/>
      <c r="DTJ70" s="20"/>
      <c r="DTW70" s="22"/>
      <c r="DTX70" s="20"/>
      <c r="DUK70" s="22"/>
      <c r="DUL70" s="20"/>
      <c r="DUY70" s="22"/>
      <c r="DUZ70" s="20"/>
      <c r="DVM70" s="22"/>
      <c r="DVN70" s="20"/>
      <c r="DWA70" s="22"/>
      <c r="DWB70" s="20"/>
      <c r="DWO70" s="22"/>
      <c r="DWP70" s="20"/>
      <c r="DXC70" s="22"/>
      <c r="DXD70" s="20"/>
      <c r="DXQ70" s="22"/>
      <c r="DXR70" s="20"/>
      <c r="DYE70" s="22"/>
      <c r="DYF70" s="20"/>
      <c r="DYS70" s="22"/>
      <c r="DYT70" s="20"/>
      <c r="DZG70" s="22"/>
      <c r="DZH70" s="20"/>
      <c r="DZU70" s="22"/>
      <c r="DZV70" s="20"/>
      <c r="EAI70" s="22"/>
      <c r="EAJ70" s="20"/>
      <c r="EAW70" s="22"/>
      <c r="EAX70" s="20"/>
      <c r="EBK70" s="22"/>
      <c r="EBL70" s="20"/>
      <c r="EBY70" s="22"/>
      <c r="EBZ70" s="20"/>
      <c r="ECM70" s="22"/>
      <c r="ECN70" s="20"/>
      <c r="EDA70" s="22"/>
      <c r="EDB70" s="20"/>
      <c r="EDO70" s="22"/>
      <c r="EDP70" s="20"/>
      <c r="EEC70" s="22"/>
      <c r="EED70" s="20"/>
      <c r="EEQ70" s="22"/>
      <c r="EER70" s="20"/>
      <c r="EFE70" s="22"/>
      <c r="EFF70" s="20"/>
      <c r="EFS70" s="22"/>
      <c r="EFT70" s="20"/>
      <c r="EGG70" s="22"/>
      <c r="EGH70" s="20"/>
      <c r="EGU70" s="22"/>
      <c r="EGV70" s="20"/>
      <c r="EHI70" s="22"/>
      <c r="EHJ70" s="20"/>
      <c r="EHW70" s="22"/>
      <c r="EHX70" s="20"/>
      <c r="EIK70" s="22"/>
      <c r="EIL70" s="20"/>
      <c r="EIY70" s="22"/>
      <c r="EIZ70" s="20"/>
      <c r="EJM70" s="22"/>
      <c r="EJN70" s="20"/>
      <c r="EKA70" s="22"/>
      <c r="EKB70" s="20"/>
      <c r="EKO70" s="22"/>
      <c r="EKP70" s="20"/>
      <c r="ELC70" s="22"/>
      <c r="ELD70" s="20"/>
      <c r="ELQ70" s="22"/>
      <c r="ELR70" s="20"/>
      <c r="EME70" s="22"/>
      <c r="EMF70" s="20"/>
      <c r="EMS70" s="22"/>
      <c r="EMT70" s="20"/>
      <c r="ENG70" s="22"/>
      <c r="ENH70" s="20"/>
      <c r="ENU70" s="22"/>
      <c r="ENV70" s="20"/>
      <c r="EOI70" s="22"/>
      <c r="EOJ70" s="20"/>
      <c r="EOW70" s="22"/>
      <c r="EOX70" s="20"/>
      <c r="EPK70" s="22"/>
      <c r="EPL70" s="20"/>
      <c r="EPY70" s="22"/>
      <c r="EPZ70" s="20"/>
      <c r="EQM70" s="22"/>
      <c r="EQN70" s="20"/>
      <c r="ERA70" s="22"/>
      <c r="ERB70" s="20"/>
      <c r="ERO70" s="22"/>
      <c r="ERP70" s="20"/>
      <c r="ESC70" s="22"/>
      <c r="ESD70" s="20"/>
      <c r="ESQ70" s="22"/>
      <c r="ESR70" s="20"/>
      <c r="ETE70" s="22"/>
      <c r="ETF70" s="20"/>
      <c r="ETS70" s="22"/>
      <c r="ETT70" s="20"/>
      <c r="EUG70" s="22"/>
      <c r="EUH70" s="20"/>
      <c r="EUU70" s="22"/>
      <c r="EUV70" s="20"/>
      <c r="EVI70" s="22"/>
      <c r="EVJ70" s="20"/>
      <c r="EVW70" s="22"/>
      <c r="EVX70" s="20"/>
      <c r="EWK70" s="22"/>
      <c r="EWL70" s="20"/>
      <c r="EWY70" s="22"/>
      <c r="EWZ70" s="20"/>
      <c r="EXM70" s="22"/>
      <c r="EXN70" s="20"/>
      <c r="EYA70" s="22"/>
      <c r="EYB70" s="20"/>
      <c r="EYO70" s="22"/>
      <c r="EYP70" s="20"/>
      <c r="EZC70" s="22"/>
      <c r="EZD70" s="20"/>
      <c r="EZQ70" s="22"/>
      <c r="EZR70" s="20"/>
      <c r="FAE70" s="22"/>
      <c r="FAF70" s="20"/>
      <c r="FAS70" s="22"/>
      <c r="FAT70" s="20"/>
      <c r="FBG70" s="22"/>
      <c r="FBH70" s="20"/>
      <c r="FBU70" s="22"/>
      <c r="FBV70" s="20"/>
      <c r="FCI70" s="22"/>
      <c r="FCJ70" s="20"/>
      <c r="FCW70" s="22"/>
      <c r="FCX70" s="20"/>
      <c r="FDK70" s="22"/>
      <c r="FDL70" s="20"/>
      <c r="FDY70" s="22"/>
      <c r="FDZ70" s="20"/>
      <c r="FEM70" s="22"/>
      <c r="FEN70" s="20"/>
      <c r="FFA70" s="22"/>
      <c r="FFB70" s="20"/>
      <c r="FFO70" s="22"/>
      <c r="FFP70" s="20"/>
      <c r="FGC70" s="22"/>
      <c r="FGD70" s="20"/>
      <c r="FGQ70" s="22"/>
      <c r="FGR70" s="20"/>
      <c r="FHE70" s="22"/>
      <c r="FHF70" s="20"/>
      <c r="FHS70" s="22"/>
      <c r="FHT70" s="20"/>
      <c r="FIG70" s="22"/>
      <c r="FIH70" s="20"/>
      <c r="FIU70" s="22"/>
      <c r="FIV70" s="20"/>
      <c r="FJI70" s="22"/>
      <c r="FJJ70" s="20"/>
      <c r="FJW70" s="22"/>
      <c r="FJX70" s="20"/>
      <c r="FKK70" s="22"/>
      <c r="FKL70" s="20"/>
      <c r="FKY70" s="22"/>
      <c r="FKZ70" s="20"/>
      <c r="FLM70" s="22"/>
      <c r="FLN70" s="20"/>
      <c r="FMA70" s="22"/>
      <c r="FMB70" s="20"/>
      <c r="FMO70" s="22"/>
      <c r="FMP70" s="20"/>
      <c r="FNC70" s="22"/>
      <c r="FND70" s="20"/>
      <c r="FNQ70" s="22"/>
      <c r="FNR70" s="20"/>
      <c r="FOE70" s="22"/>
      <c r="FOF70" s="20"/>
      <c r="FOS70" s="22"/>
      <c r="FOT70" s="20"/>
      <c r="FPG70" s="22"/>
      <c r="FPH70" s="20"/>
      <c r="FPU70" s="22"/>
      <c r="FPV70" s="20"/>
      <c r="FQI70" s="22"/>
      <c r="FQJ70" s="20"/>
      <c r="FQW70" s="22"/>
      <c r="FQX70" s="20"/>
      <c r="FRK70" s="22"/>
      <c r="FRL70" s="20"/>
      <c r="FRY70" s="22"/>
      <c r="FRZ70" s="20"/>
      <c r="FSM70" s="22"/>
      <c r="FSN70" s="20"/>
      <c r="FTA70" s="22"/>
      <c r="FTB70" s="20"/>
      <c r="FTO70" s="22"/>
      <c r="FTP70" s="20"/>
      <c r="FUC70" s="22"/>
      <c r="FUD70" s="20"/>
      <c r="FUQ70" s="22"/>
      <c r="FUR70" s="20"/>
      <c r="FVE70" s="22"/>
      <c r="FVF70" s="20"/>
      <c r="FVS70" s="22"/>
      <c r="FVT70" s="20"/>
      <c r="FWG70" s="22"/>
      <c r="FWH70" s="20"/>
      <c r="FWU70" s="22"/>
      <c r="FWV70" s="20"/>
      <c r="FXI70" s="22"/>
      <c r="FXJ70" s="20"/>
      <c r="FXW70" s="22"/>
      <c r="FXX70" s="20"/>
      <c r="FYK70" s="22"/>
      <c r="FYL70" s="20"/>
      <c r="FYY70" s="22"/>
      <c r="FYZ70" s="20"/>
      <c r="FZM70" s="22"/>
      <c r="FZN70" s="20"/>
      <c r="GAA70" s="22"/>
      <c r="GAB70" s="20"/>
      <c r="GAO70" s="22"/>
      <c r="GAP70" s="20"/>
      <c r="GBC70" s="22"/>
      <c r="GBD70" s="20"/>
      <c r="GBQ70" s="22"/>
      <c r="GBR70" s="20"/>
      <c r="GCE70" s="22"/>
      <c r="GCF70" s="20"/>
      <c r="GCS70" s="22"/>
      <c r="GCT70" s="20"/>
      <c r="GDG70" s="22"/>
      <c r="GDH70" s="20"/>
      <c r="GDU70" s="22"/>
      <c r="GDV70" s="20"/>
      <c r="GEI70" s="22"/>
      <c r="GEJ70" s="20"/>
      <c r="GEW70" s="22"/>
      <c r="GEX70" s="20"/>
      <c r="GFK70" s="22"/>
      <c r="GFL70" s="20"/>
      <c r="GFY70" s="22"/>
      <c r="GFZ70" s="20"/>
      <c r="GGM70" s="22"/>
      <c r="GGN70" s="20"/>
      <c r="GHA70" s="22"/>
      <c r="GHB70" s="20"/>
      <c r="GHO70" s="22"/>
      <c r="GHP70" s="20"/>
      <c r="GIC70" s="22"/>
      <c r="GID70" s="20"/>
      <c r="GIQ70" s="22"/>
      <c r="GIR70" s="20"/>
      <c r="GJE70" s="22"/>
      <c r="GJF70" s="20"/>
      <c r="GJS70" s="22"/>
      <c r="GJT70" s="20"/>
      <c r="GKG70" s="22"/>
      <c r="GKH70" s="20"/>
      <c r="GKU70" s="22"/>
      <c r="GKV70" s="20"/>
      <c r="GLI70" s="22"/>
      <c r="GLJ70" s="20"/>
      <c r="GLW70" s="22"/>
      <c r="GLX70" s="20"/>
      <c r="GMK70" s="22"/>
      <c r="GML70" s="20"/>
      <c r="GMY70" s="22"/>
      <c r="GMZ70" s="20"/>
      <c r="GNM70" s="22"/>
      <c r="GNN70" s="20"/>
      <c r="GOA70" s="22"/>
      <c r="GOB70" s="20"/>
      <c r="GOO70" s="22"/>
      <c r="GOP70" s="20"/>
      <c r="GPC70" s="22"/>
      <c r="GPD70" s="20"/>
      <c r="GPQ70" s="22"/>
      <c r="GPR70" s="20"/>
      <c r="GQE70" s="22"/>
      <c r="GQF70" s="20"/>
      <c r="GQS70" s="22"/>
      <c r="GQT70" s="20"/>
      <c r="GRG70" s="22"/>
      <c r="GRH70" s="20"/>
      <c r="GRU70" s="22"/>
      <c r="GRV70" s="20"/>
      <c r="GSI70" s="22"/>
      <c r="GSJ70" s="20"/>
      <c r="GSW70" s="22"/>
      <c r="GSX70" s="20"/>
      <c r="GTK70" s="22"/>
      <c r="GTL70" s="20"/>
      <c r="GTY70" s="22"/>
      <c r="GTZ70" s="20"/>
      <c r="GUM70" s="22"/>
      <c r="GUN70" s="20"/>
      <c r="GVA70" s="22"/>
      <c r="GVB70" s="20"/>
      <c r="GVO70" s="22"/>
      <c r="GVP70" s="20"/>
      <c r="GWC70" s="22"/>
      <c r="GWD70" s="20"/>
      <c r="GWQ70" s="22"/>
      <c r="GWR70" s="20"/>
      <c r="GXE70" s="22"/>
      <c r="GXF70" s="20"/>
      <c r="GXS70" s="22"/>
      <c r="GXT70" s="20"/>
      <c r="GYG70" s="22"/>
      <c r="GYH70" s="20"/>
      <c r="GYU70" s="22"/>
      <c r="GYV70" s="20"/>
      <c r="GZI70" s="22"/>
      <c r="GZJ70" s="20"/>
      <c r="GZW70" s="22"/>
      <c r="GZX70" s="20"/>
      <c r="HAK70" s="22"/>
      <c r="HAL70" s="20"/>
      <c r="HAY70" s="22"/>
      <c r="HAZ70" s="20"/>
      <c r="HBM70" s="22"/>
      <c r="HBN70" s="20"/>
      <c r="HCA70" s="22"/>
      <c r="HCB70" s="20"/>
      <c r="HCO70" s="22"/>
      <c r="HCP70" s="20"/>
      <c r="HDC70" s="22"/>
      <c r="HDD70" s="20"/>
      <c r="HDQ70" s="22"/>
      <c r="HDR70" s="20"/>
      <c r="HEE70" s="22"/>
      <c r="HEF70" s="20"/>
      <c r="HES70" s="22"/>
      <c r="HET70" s="20"/>
      <c r="HFG70" s="22"/>
      <c r="HFH70" s="20"/>
      <c r="HFU70" s="22"/>
      <c r="HFV70" s="20"/>
      <c r="HGI70" s="22"/>
      <c r="HGJ70" s="20"/>
      <c r="HGW70" s="22"/>
      <c r="HGX70" s="20"/>
      <c r="HHK70" s="22"/>
      <c r="HHL70" s="20"/>
      <c r="HHY70" s="22"/>
      <c r="HHZ70" s="20"/>
      <c r="HIM70" s="22"/>
      <c r="HIN70" s="20"/>
      <c r="HJA70" s="22"/>
      <c r="HJB70" s="20"/>
      <c r="HJO70" s="22"/>
      <c r="HJP70" s="20"/>
      <c r="HKC70" s="22"/>
      <c r="HKD70" s="20"/>
      <c r="HKQ70" s="22"/>
      <c r="HKR70" s="20"/>
      <c r="HLE70" s="22"/>
      <c r="HLF70" s="20"/>
      <c r="HLS70" s="22"/>
      <c r="HLT70" s="20"/>
      <c r="HMG70" s="22"/>
      <c r="HMH70" s="20"/>
      <c r="HMU70" s="22"/>
      <c r="HMV70" s="20"/>
      <c r="HNI70" s="22"/>
      <c r="HNJ70" s="20"/>
      <c r="HNW70" s="22"/>
      <c r="HNX70" s="20"/>
      <c r="HOK70" s="22"/>
      <c r="HOL70" s="20"/>
      <c r="HOY70" s="22"/>
      <c r="HOZ70" s="20"/>
      <c r="HPM70" s="22"/>
      <c r="HPN70" s="20"/>
      <c r="HQA70" s="22"/>
      <c r="HQB70" s="20"/>
      <c r="HQO70" s="22"/>
      <c r="HQP70" s="20"/>
      <c r="HRC70" s="22"/>
      <c r="HRD70" s="20"/>
      <c r="HRQ70" s="22"/>
      <c r="HRR70" s="20"/>
      <c r="HSE70" s="22"/>
      <c r="HSF70" s="20"/>
      <c r="HSS70" s="22"/>
      <c r="HST70" s="20"/>
      <c r="HTG70" s="22"/>
      <c r="HTH70" s="20"/>
      <c r="HTU70" s="22"/>
      <c r="HTV70" s="20"/>
      <c r="HUI70" s="22"/>
      <c r="HUJ70" s="20"/>
      <c r="HUW70" s="22"/>
      <c r="HUX70" s="20"/>
      <c r="HVK70" s="22"/>
      <c r="HVL70" s="20"/>
      <c r="HVY70" s="22"/>
      <c r="HVZ70" s="20"/>
      <c r="HWM70" s="22"/>
      <c r="HWN70" s="20"/>
      <c r="HXA70" s="22"/>
      <c r="HXB70" s="20"/>
      <c r="HXO70" s="22"/>
      <c r="HXP70" s="20"/>
      <c r="HYC70" s="22"/>
      <c r="HYD70" s="20"/>
      <c r="HYQ70" s="22"/>
      <c r="HYR70" s="20"/>
      <c r="HZE70" s="22"/>
      <c r="HZF70" s="20"/>
      <c r="HZS70" s="22"/>
      <c r="HZT70" s="20"/>
      <c r="IAG70" s="22"/>
      <c r="IAH70" s="20"/>
      <c r="IAU70" s="22"/>
      <c r="IAV70" s="20"/>
      <c r="IBI70" s="22"/>
      <c r="IBJ70" s="20"/>
      <c r="IBW70" s="22"/>
      <c r="IBX70" s="20"/>
      <c r="ICK70" s="22"/>
      <c r="ICL70" s="20"/>
      <c r="ICY70" s="22"/>
      <c r="ICZ70" s="20"/>
      <c r="IDM70" s="22"/>
      <c r="IDN70" s="20"/>
      <c r="IEA70" s="22"/>
      <c r="IEB70" s="20"/>
      <c r="IEO70" s="22"/>
      <c r="IEP70" s="20"/>
      <c r="IFC70" s="22"/>
      <c r="IFD70" s="20"/>
      <c r="IFQ70" s="22"/>
      <c r="IFR70" s="20"/>
      <c r="IGE70" s="22"/>
      <c r="IGF70" s="20"/>
      <c r="IGS70" s="22"/>
      <c r="IGT70" s="20"/>
      <c r="IHG70" s="22"/>
      <c r="IHH70" s="20"/>
      <c r="IHU70" s="22"/>
      <c r="IHV70" s="20"/>
      <c r="III70" s="22"/>
      <c r="IIJ70" s="20"/>
      <c r="IIW70" s="22"/>
      <c r="IIX70" s="20"/>
      <c r="IJK70" s="22"/>
      <c r="IJL70" s="20"/>
      <c r="IJY70" s="22"/>
      <c r="IJZ70" s="20"/>
      <c r="IKM70" s="22"/>
      <c r="IKN70" s="20"/>
      <c r="ILA70" s="22"/>
      <c r="ILB70" s="20"/>
      <c r="ILO70" s="22"/>
      <c r="ILP70" s="20"/>
      <c r="IMC70" s="22"/>
      <c r="IMD70" s="20"/>
      <c r="IMQ70" s="22"/>
      <c r="IMR70" s="20"/>
      <c r="INE70" s="22"/>
      <c r="INF70" s="20"/>
      <c r="INS70" s="22"/>
      <c r="INT70" s="20"/>
      <c r="IOG70" s="22"/>
      <c r="IOH70" s="20"/>
      <c r="IOU70" s="22"/>
      <c r="IOV70" s="20"/>
      <c r="IPI70" s="22"/>
      <c r="IPJ70" s="20"/>
      <c r="IPW70" s="22"/>
      <c r="IPX70" s="20"/>
      <c r="IQK70" s="22"/>
      <c r="IQL70" s="20"/>
      <c r="IQY70" s="22"/>
      <c r="IQZ70" s="20"/>
      <c r="IRM70" s="22"/>
      <c r="IRN70" s="20"/>
      <c r="ISA70" s="22"/>
      <c r="ISB70" s="20"/>
      <c r="ISO70" s="22"/>
      <c r="ISP70" s="20"/>
      <c r="ITC70" s="22"/>
      <c r="ITD70" s="20"/>
      <c r="ITQ70" s="22"/>
      <c r="ITR70" s="20"/>
      <c r="IUE70" s="22"/>
      <c r="IUF70" s="20"/>
      <c r="IUS70" s="22"/>
      <c r="IUT70" s="20"/>
      <c r="IVG70" s="22"/>
      <c r="IVH70" s="20"/>
      <c r="IVU70" s="22"/>
      <c r="IVV70" s="20"/>
      <c r="IWI70" s="22"/>
      <c r="IWJ70" s="20"/>
      <c r="IWW70" s="22"/>
      <c r="IWX70" s="20"/>
      <c r="IXK70" s="22"/>
      <c r="IXL70" s="20"/>
      <c r="IXY70" s="22"/>
      <c r="IXZ70" s="20"/>
      <c r="IYM70" s="22"/>
      <c r="IYN70" s="20"/>
      <c r="IZA70" s="22"/>
      <c r="IZB70" s="20"/>
      <c r="IZO70" s="22"/>
      <c r="IZP70" s="20"/>
      <c r="JAC70" s="22"/>
      <c r="JAD70" s="20"/>
      <c r="JAQ70" s="22"/>
      <c r="JAR70" s="20"/>
      <c r="JBE70" s="22"/>
      <c r="JBF70" s="20"/>
      <c r="JBS70" s="22"/>
      <c r="JBT70" s="20"/>
      <c r="JCG70" s="22"/>
      <c r="JCH70" s="20"/>
      <c r="JCU70" s="22"/>
      <c r="JCV70" s="20"/>
      <c r="JDI70" s="22"/>
      <c r="JDJ70" s="20"/>
      <c r="JDW70" s="22"/>
      <c r="JDX70" s="20"/>
      <c r="JEK70" s="22"/>
      <c r="JEL70" s="20"/>
      <c r="JEY70" s="22"/>
      <c r="JEZ70" s="20"/>
      <c r="JFM70" s="22"/>
      <c r="JFN70" s="20"/>
      <c r="JGA70" s="22"/>
      <c r="JGB70" s="20"/>
      <c r="JGO70" s="22"/>
      <c r="JGP70" s="20"/>
      <c r="JHC70" s="22"/>
      <c r="JHD70" s="20"/>
      <c r="JHQ70" s="22"/>
      <c r="JHR70" s="20"/>
      <c r="JIE70" s="22"/>
      <c r="JIF70" s="20"/>
      <c r="JIS70" s="22"/>
      <c r="JIT70" s="20"/>
      <c r="JJG70" s="22"/>
      <c r="JJH70" s="20"/>
      <c r="JJU70" s="22"/>
      <c r="JJV70" s="20"/>
      <c r="JKI70" s="22"/>
      <c r="JKJ70" s="20"/>
      <c r="JKW70" s="22"/>
      <c r="JKX70" s="20"/>
      <c r="JLK70" s="22"/>
      <c r="JLL70" s="20"/>
      <c r="JLY70" s="22"/>
      <c r="JLZ70" s="20"/>
      <c r="JMM70" s="22"/>
      <c r="JMN70" s="20"/>
      <c r="JNA70" s="22"/>
      <c r="JNB70" s="20"/>
      <c r="JNO70" s="22"/>
      <c r="JNP70" s="20"/>
      <c r="JOC70" s="22"/>
      <c r="JOD70" s="20"/>
      <c r="JOQ70" s="22"/>
      <c r="JOR70" s="20"/>
      <c r="JPE70" s="22"/>
      <c r="JPF70" s="20"/>
      <c r="JPS70" s="22"/>
      <c r="JPT70" s="20"/>
      <c r="JQG70" s="22"/>
      <c r="JQH70" s="20"/>
      <c r="JQU70" s="22"/>
      <c r="JQV70" s="20"/>
      <c r="JRI70" s="22"/>
      <c r="JRJ70" s="20"/>
      <c r="JRW70" s="22"/>
      <c r="JRX70" s="20"/>
      <c r="JSK70" s="22"/>
      <c r="JSL70" s="20"/>
      <c r="JSY70" s="22"/>
      <c r="JSZ70" s="20"/>
      <c r="JTM70" s="22"/>
      <c r="JTN70" s="20"/>
      <c r="JUA70" s="22"/>
      <c r="JUB70" s="20"/>
      <c r="JUO70" s="22"/>
      <c r="JUP70" s="20"/>
      <c r="JVC70" s="22"/>
      <c r="JVD70" s="20"/>
      <c r="JVQ70" s="22"/>
      <c r="JVR70" s="20"/>
      <c r="JWE70" s="22"/>
      <c r="JWF70" s="20"/>
      <c r="JWS70" s="22"/>
      <c r="JWT70" s="20"/>
      <c r="JXG70" s="22"/>
      <c r="JXH70" s="20"/>
      <c r="JXU70" s="22"/>
      <c r="JXV70" s="20"/>
      <c r="JYI70" s="22"/>
      <c r="JYJ70" s="20"/>
      <c r="JYW70" s="22"/>
      <c r="JYX70" s="20"/>
      <c r="JZK70" s="22"/>
      <c r="JZL70" s="20"/>
      <c r="JZY70" s="22"/>
      <c r="JZZ70" s="20"/>
      <c r="KAM70" s="22"/>
      <c r="KAN70" s="20"/>
      <c r="KBA70" s="22"/>
      <c r="KBB70" s="20"/>
      <c r="KBO70" s="22"/>
      <c r="KBP70" s="20"/>
      <c r="KCC70" s="22"/>
      <c r="KCD70" s="20"/>
      <c r="KCQ70" s="22"/>
      <c r="KCR70" s="20"/>
      <c r="KDE70" s="22"/>
      <c r="KDF70" s="20"/>
      <c r="KDS70" s="22"/>
      <c r="KDT70" s="20"/>
      <c r="KEG70" s="22"/>
      <c r="KEH70" s="20"/>
      <c r="KEU70" s="22"/>
      <c r="KEV70" s="20"/>
      <c r="KFI70" s="22"/>
      <c r="KFJ70" s="20"/>
      <c r="KFW70" s="22"/>
      <c r="KFX70" s="20"/>
      <c r="KGK70" s="22"/>
      <c r="KGL70" s="20"/>
      <c r="KGY70" s="22"/>
      <c r="KGZ70" s="20"/>
      <c r="KHM70" s="22"/>
      <c r="KHN70" s="20"/>
      <c r="KIA70" s="22"/>
      <c r="KIB70" s="20"/>
      <c r="KIO70" s="22"/>
      <c r="KIP70" s="20"/>
      <c r="KJC70" s="22"/>
      <c r="KJD70" s="20"/>
      <c r="KJQ70" s="22"/>
      <c r="KJR70" s="20"/>
      <c r="KKE70" s="22"/>
      <c r="KKF70" s="20"/>
      <c r="KKS70" s="22"/>
      <c r="KKT70" s="20"/>
      <c r="KLG70" s="22"/>
      <c r="KLH70" s="20"/>
      <c r="KLU70" s="22"/>
      <c r="KLV70" s="20"/>
      <c r="KMI70" s="22"/>
      <c r="KMJ70" s="20"/>
      <c r="KMW70" s="22"/>
      <c r="KMX70" s="20"/>
      <c r="KNK70" s="22"/>
      <c r="KNL70" s="20"/>
      <c r="KNY70" s="22"/>
      <c r="KNZ70" s="20"/>
      <c r="KOM70" s="22"/>
      <c r="KON70" s="20"/>
      <c r="KPA70" s="22"/>
      <c r="KPB70" s="20"/>
      <c r="KPO70" s="22"/>
      <c r="KPP70" s="20"/>
      <c r="KQC70" s="22"/>
      <c r="KQD70" s="20"/>
      <c r="KQQ70" s="22"/>
      <c r="KQR70" s="20"/>
      <c r="KRE70" s="22"/>
      <c r="KRF70" s="20"/>
      <c r="KRS70" s="22"/>
      <c r="KRT70" s="20"/>
      <c r="KSG70" s="22"/>
      <c r="KSH70" s="20"/>
      <c r="KSU70" s="22"/>
      <c r="KSV70" s="20"/>
      <c r="KTI70" s="22"/>
      <c r="KTJ70" s="20"/>
      <c r="KTW70" s="22"/>
      <c r="KTX70" s="20"/>
      <c r="KUK70" s="22"/>
      <c r="KUL70" s="20"/>
      <c r="KUY70" s="22"/>
      <c r="KUZ70" s="20"/>
      <c r="KVM70" s="22"/>
      <c r="KVN70" s="20"/>
      <c r="KWA70" s="22"/>
      <c r="KWB70" s="20"/>
      <c r="KWO70" s="22"/>
      <c r="KWP70" s="20"/>
      <c r="KXC70" s="22"/>
      <c r="KXD70" s="20"/>
      <c r="KXQ70" s="22"/>
      <c r="KXR70" s="20"/>
      <c r="KYE70" s="22"/>
      <c r="KYF70" s="20"/>
      <c r="KYS70" s="22"/>
      <c r="KYT70" s="20"/>
      <c r="KZG70" s="22"/>
      <c r="KZH70" s="20"/>
      <c r="KZU70" s="22"/>
      <c r="KZV70" s="20"/>
      <c r="LAI70" s="22"/>
      <c r="LAJ70" s="20"/>
      <c r="LAW70" s="22"/>
      <c r="LAX70" s="20"/>
      <c r="LBK70" s="22"/>
      <c r="LBL70" s="20"/>
      <c r="LBY70" s="22"/>
      <c r="LBZ70" s="20"/>
      <c r="LCM70" s="22"/>
      <c r="LCN70" s="20"/>
      <c r="LDA70" s="22"/>
      <c r="LDB70" s="20"/>
      <c r="LDO70" s="22"/>
      <c r="LDP70" s="20"/>
      <c r="LEC70" s="22"/>
      <c r="LED70" s="20"/>
      <c r="LEQ70" s="22"/>
      <c r="LER70" s="20"/>
      <c r="LFE70" s="22"/>
      <c r="LFF70" s="20"/>
      <c r="LFS70" s="22"/>
      <c r="LFT70" s="20"/>
      <c r="LGG70" s="22"/>
      <c r="LGH70" s="20"/>
      <c r="LGU70" s="22"/>
      <c r="LGV70" s="20"/>
      <c r="LHI70" s="22"/>
      <c r="LHJ70" s="20"/>
      <c r="LHW70" s="22"/>
      <c r="LHX70" s="20"/>
      <c r="LIK70" s="22"/>
      <c r="LIL70" s="20"/>
      <c r="LIY70" s="22"/>
      <c r="LIZ70" s="20"/>
      <c r="LJM70" s="22"/>
      <c r="LJN70" s="20"/>
      <c r="LKA70" s="22"/>
      <c r="LKB70" s="20"/>
      <c r="LKO70" s="22"/>
      <c r="LKP70" s="20"/>
      <c r="LLC70" s="22"/>
      <c r="LLD70" s="20"/>
      <c r="LLQ70" s="22"/>
      <c r="LLR70" s="20"/>
      <c r="LME70" s="22"/>
      <c r="LMF70" s="20"/>
      <c r="LMS70" s="22"/>
      <c r="LMT70" s="20"/>
      <c r="LNG70" s="22"/>
      <c r="LNH70" s="20"/>
      <c r="LNU70" s="22"/>
      <c r="LNV70" s="20"/>
      <c r="LOI70" s="22"/>
      <c r="LOJ70" s="20"/>
      <c r="LOW70" s="22"/>
      <c r="LOX70" s="20"/>
      <c r="LPK70" s="22"/>
      <c r="LPL70" s="20"/>
      <c r="LPY70" s="22"/>
      <c r="LPZ70" s="20"/>
      <c r="LQM70" s="22"/>
      <c r="LQN70" s="20"/>
      <c r="LRA70" s="22"/>
      <c r="LRB70" s="20"/>
      <c r="LRO70" s="22"/>
      <c r="LRP70" s="20"/>
      <c r="LSC70" s="22"/>
      <c r="LSD70" s="20"/>
      <c r="LSQ70" s="22"/>
      <c r="LSR70" s="20"/>
      <c r="LTE70" s="22"/>
      <c r="LTF70" s="20"/>
      <c r="LTS70" s="22"/>
      <c r="LTT70" s="20"/>
      <c r="LUG70" s="22"/>
      <c r="LUH70" s="20"/>
      <c r="LUU70" s="22"/>
      <c r="LUV70" s="20"/>
      <c r="LVI70" s="22"/>
      <c r="LVJ70" s="20"/>
      <c r="LVW70" s="22"/>
      <c r="LVX70" s="20"/>
      <c r="LWK70" s="22"/>
      <c r="LWL70" s="20"/>
      <c r="LWY70" s="22"/>
      <c r="LWZ70" s="20"/>
      <c r="LXM70" s="22"/>
      <c r="LXN70" s="20"/>
      <c r="LYA70" s="22"/>
      <c r="LYB70" s="20"/>
      <c r="LYO70" s="22"/>
      <c r="LYP70" s="20"/>
      <c r="LZC70" s="22"/>
      <c r="LZD70" s="20"/>
      <c r="LZQ70" s="22"/>
      <c r="LZR70" s="20"/>
      <c r="MAE70" s="22"/>
      <c r="MAF70" s="20"/>
      <c r="MAS70" s="22"/>
      <c r="MAT70" s="20"/>
      <c r="MBG70" s="22"/>
      <c r="MBH70" s="20"/>
      <c r="MBU70" s="22"/>
      <c r="MBV70" s="20"/>
      <c r="MCI70" s="22"/>
      <c r="MCJ70" s="20"/>
      <c r="MCW70" s="22"/>
      <c r="MCX70" s="20"/>
      <c r="MDK70" s="22"/>
      <c r="MDL70" s="20"/>
      <c r="MDY70" s="22"/>
      <c r="MDZ70" s="20"/>
      <c r="MEM70" s="22"/>
      <c r="MEN70" s="20"/>
      <c r="MFA70" s="22"/>
      <c r="MFB70" s="20"/>
      <c r="MFO70" s="22"/>
      <c r="MFP70" s="20"/>
      <c r="MGC70" s="22"/>
      <c r="MGD70" s="20"/>
      <c r="MGQ70" s="22"/>
      <c r="MGR70" s="20"/>
      <c r="MHE70" s="22"/>
      <c r="MHF70" s="20"/>
      <c r="MHS70" s="22"/>
      <c r="MHT70" s="20"/>
      <c r="MIG70" s="22"/>
      <c r="MIH70" s="20"/>
      <c r="MIU70" s="22"/>
      <c r="MIV70" s="20"/>
      <c r="MJI70" s="22"/>
      <c r="MJJ70" s="20"/>
      <c r="MJW70" s="22"/>
      <c r="MJX70" s="20"/>
      <c r="MKK70" s="22"/>
      <c r="MKL70" s="20"/>
      <c r="MKY70" s="22"/>
      <c r="MKZ70" s="20"/>
      <c r="MLM70" s="22"/>
      <c r="MLN70" s="20"/>
      <c r="MMA70" s="22"/>
      <c r="MMB70" s="20"/>
      <c r="MMO70" s="22"/>
      <c r="MMP70" s="20"/>
      <c r="MNC70" s="22"/>
      <c r="MND70" s="20"/>
      <c r="MNQ70" s="22"/>
      <c r="MNR70" s="20"/>
      <c r="MOE70" s="22"/>
      <c r="MOF70" s="20"/>
      <c r="MOS70" s="22"/>
      <c r="MOT70" s="20"/>
      <c r="MPG70" s="22"/>
      <c r="MPH70" s="20"/>
      <c r="MPU70" s="22"/>
      <c r="MPV70" s="20"/>
      <c r="MQI70" s="22"/>
      <c r="MQJ70" s="20"/>
      <c r="MQW70" s="22"/>
      <c r="MQX70" s="20"/>
      <c r="MRK70" s="22"/>
      <c r="MRL70" s="20"/>
      <c r="MRY70" s="22"/>
      <c r="MRZ70" s="20"/>
      <c r="MSM70" s="22"/>
      <c r="MSN70" s="20"/>
      <c r="MTA70" s="22"/>
      <c r="MTB70" s="20"/>
      <c r="MTO70" s="22"/>
      <c r="MTP70" s="20"/>
      <c r="MUC70" s="22"/>
      <c r="MUD70" s="20"/>
      <c r="MUQ70" s="22"/>
      <c r="MUR70" s="20"/>
      <c r="MVE70" s="22"/>
      <c r="MVF70" s="20"/>
      <c r="MVS70" s="22"/>
      <c r="MVT70" s="20"/>
      <c r="MWG70" s="22"/>
      <c r="MWH70" s="20"/>
      <c r="MWU70" s="22"/>
      <c r="MWV70" s="20"/>
      <c r="MXI70" s="22"/>
      <c r="MXJ70" s="20"/>
      <c r="MXW70" s="22"/>
      <c r="MXX70" s="20"/>
      <c r="MYK70" s="22"/>
      <c r="MYL70" s="20"/>
      <c r="MYY70" s="22"/>
      <c r="MYZ70" s="20"/>
      <c r="MZM70" s="22"/>
      <c r="MZN70" s="20"/>
      <c r="NAA70" s="22"/>
      <c r="NAB70" s="20"/>
      <c r="NAO70" s="22"/>
      <c r="NAP70" s="20"/>
      <c r="NBC70" s="22"/>
      <c r="NBD70" s="20"/>
      <c r="NBQ70" s="22"/>
      <c r="NBR70" s="20"/>
      <c r="NCE70" s="22"/>
      <c r="NCF70" s="20"/>
      <c r="NCS70" s="22"/>
      <c r="NCT70" s="20"/>
      <c r="NDG70" s="22"/>
      <c r="NDH70" s="20"/>
      <c r="NDU70" s="22"/>
      <c r="NDV70" s="20"/>
      <c r="NEI70" s="22"/>
      <c r="NEJ70" s="20"/>
      <c r="NEW70" s="22"/>
      <c r="NEX70" s="20"/>
      <c r="NFK70" s="22"/>
      <c r="NFL70" s="20"/>
      <c r="NFY70" s="22"/>
      <c r="NFZ70" s="20"/>
      <c r="NGM70" s="22"/>
      <c r="NGN70" s="20"/>
      <c r="NHA70" s="22"/>
      <c r="NHB70" s="20"/>
      <c r="NHO70" s="22"/>
      <c r="NHP70" s="20"/>
      <c r="NIC70" s="22"/>
      <c r="NID70" s="20"/>
      <c r="NIQ70" s="22"/>
      <c r="NIR70" s="20"/>
      <c r="NJE70" s="22"/>
      <c r="NJF70" s="20"/>
      <c r="NJS70" s="22"/>
      <c r="NJT70" s="20"/>
      <c r="NKG70" s="22"/>
      <c r="NKH70" s="20"/>
      <c r="NKU70" s="22"/>
      <c r="NKV70" s="20"/>
      <c r="NLI70" s="22"/>
      <c r="NLJ70" s="20"/>
      <c r="NLW70" s="22"/>
      <c r="NLX70" s="20"/>
      <c r="NMK70" s="22"/>
      <c r="NML70" s="20"/>
      <c r="NMY70" s="22"/>
      <c r="NMZ70" s="20"/>
      <c r="NNM70" s="22"/>
      <c r="NNN70" s="20"/>
      <c r="NOA70" s="22"/>
      <c r="NOB70" s="20"/>
      <c r="NOO70" s="22"/>
      <c r="NOP70" s="20"/>
      <c r="NPC70" s="22"/>
      <c r="NPD70" s="20"/>
      <c r="NPQ70" s="22"/>
      <c r="NPR70" s="20"/>
      <c r="NQE70" s="22"/>
      <c r="NQF70" s="20"/>
      <c r="NQS70" s="22"/>
      <c r="NQT70" s="20"/>
      <c r="NRG70" s="22"/>
      <c r="NRH70" s="20"/>
      <c r="NRU70" s="22"/>
      <c r="NRV70" s="20"/>
      <c r="NSI70" s="22"/>
      <c r="NSJ70" s="20"/>
      <c r="NSW70" s="22"/>
      <c r="NSX70" s="20"/>
      <c r="NTK70" s="22"/>
      <c r="NTL70" s="20"/>
      <c r="NTY70" s="22"/>
      <c r="NTZ70" s="20"/>
      <c r="NUM70" s="22"/>
      <c r="NUN70" s="20"/>
      <c r="NVA70" s="22"/>
      <c r="NVB70" s="20"/>
      <c r="NVO70" s="22"/>
      <c r="NVP70" s="20"/>
      <c r="NWC70" s="22"/>
      <c r="NWD70" s="20"/>
      <c r="NWQ70" s="22"/>
      <c r="NWR70" s="20"/>
      <c r="NXE70" s="22"/>
      <c r="NXF70" s="20"/>
      <c r="NXS70" s="22"/>
      <c r="NXT70" s="20"/>
      <c r="NYG70" s="22"/>
      <c r="NYH70" s="20"/>
      <c r="NYU70" s="22"/>
      <c r="NYV70" s="20"/>
      <c r="NZI70" s="22"/>
      <c r="NZJ70" s="20"/>
      <c r="NZW70" s="22"/>
      <c r="NZX70" s="20"/>
      <c r="OAK70" s="22"/>
      <c r="OAL70" s="20"/>
      <c r="OAY70" s="22"/>
      <c r="OAZ70" s="20"/>
      <c r="OBM70" s="22"/>
      <c r="OBN70" s="20"/>
      <c r="OCA70" s="22"/>
      <c r="OCB70" s="20"/>
      <c r="OCO70" s="22"/>
      <c r="OCP70" s="20"/>
      <c r="ODC70" s="22"/>
      <c r="ODD70" s="20"/>
      <c r="ODQ70" s="22"/>
      <c r="ODR70" s="20"/>
      <c r="OEE70" s="22"/>
      <c r="OEF70" s="20"/>
      <c r="OES70" s="22"/>
      <c r="OET70" s="20"/>
      <c r="OFG70" s="22"/>
      <c r="OFH70" s="20"/>
      <c r="OFU70" s="22"/>
      <c r="OFV70" s="20"/>
      <c r="OGI70" s="22"/>
      <c r="OGJ70" s="20"/>
      <c r="OGW70" s="22"/>
      <c r="OGX70" s="20"/>
      <c r="OHK70" s="22"/>
      <c r="OHL70" s="20"/>
      <c r="OHY70" s="22"/>
      <c r="OHZ70" s="20"/>
      <c r="OIM70" s="22"/>
      <c r="OIN70" s="20"/>
      <c r="OJA70" s="22"/>
      <c r="OJB70" s="20"/>
      <c r="OJO70" s="22"/>
      <c r="OJP70" s="20"/>
      <c r="OKC70" s="22"/>
      <c r="OKD70" s="20"/>
      <c r="OKQ70" s="22"/>
      <c r="OKR70" s="20"/>
      <c r="OLE70" s="22"/>
      <c r="OLF70" s="20"/>
      <c r="OLS70" s="22"/>
      <c r="OLT70" s="20"/>
      <c r="OMG70" s="22"/>
      <c r="OMH70" s="20"/>
      <c r="OMU70" s="22"/>
      <c r="OMV70" s="20"/>
      <c r="ONI70" s="22"/>
      <c r="ONJ70" s="20"/>
      <c r="ONW70" s="22"/>
      <c r="ONX70" s="20"/>
      <c r="OOK70" s="22"/>
      <c r="OOL70" s="20"/>
      <c r="OOY70" s="22"/>
      <c r="OOZ70" s="20"/>
      <c r="OPM70" s="22"/>
      <c r="OPN70" s="20"/>
      <c r="OQA70" s="22"/>
      <c r="OQB70" s="20"/>
      <c r="OQO70" s="22"/>
      <c r="OQP70" s="20"/>
      <c r="ORC70" s="22"/>
      <c r="ORD70" s="20"/>
      <c r="ORQ70" s="22"/>
      <c r="ORR70" s="20"/>
      <c r="OSE70" s="22"/>
      <c r="OSF70" s="20"/>
      <c r="OSS70" s="22"/>
      <c r="OST70" s="20"/>
      <c r="OTG70" s="22"/>
      <c r="OTH70" s="20"/>
      <c r="OTU70" s="22"/>
      <c r="OTV70" s="20"/>
      <c r="OUI70" s="22"/>
      <c r="OUJ70" s="20"/>
      <c r="OUW70" s="22"/>
      <c r="OUX70" s="20"/>
      <c r="OVK70" s="22"/>
      <c r="OVL70" s="20"/>
      <c r="OVY70" s="22"/>
      <c r="OVZ70" s="20"/>
      <c r="OWM70" s="22"/>
      <c r="OWN70" s="20"/>
      <c r="OXA70" s="22"/>
      <c r="OXB70" s="20"/>
      <c r="OXO70" s="22"/>
      <c r="OXP70" s="20"/>
      <c r="OYC70" s="22"/>
      <c r="OYD70" s="20"/>
      <c r="OYQ70" s="22"/>
      <c r="OYR70" s="20"/>
      <c r="OZE70" s="22"/>
      <c r="OZF70" s="20"/>
      <c r="OZS70" s="22"/>
      <c r="OZT70" s="20"/>
      <c r="PAG70" s="22"/>
      <c r="PAH70" s="20"/>
      <c r="PAU70" s="22"/>
      <c r="PAV70" s="20"/>
      <c r="PBI70" s="22"/>
      <c r="PBJ70" s="20"/>
      <c r="PBW70" s="22"/>
      <c r="PBX70" s="20"/>
      <c r="PCK70" s="22"/>
      <c r="PCL70" s="20"/>
      <c r="PCY70" s="22"/>
      <c r="PCZ70" s="20"/>
      <c r="PDM70" s="22"/>
      <c r="PDN70" s="20"/>
      <c r="PEA70" s="22"/>
      <c r="PEB70" s="20"/>
      <c r="PEO70" s="22"/>
      <c r="PEP70" s="20"/>
      <c r="PFC70" s="22"/>
      <c r="PFD70" s="20"/>
      <c r="PFQ70" s="22"/>
      <c r="PFR70" s="20"/>
      <c r="PGE70" s="22"/>
      <c r="PGF70" s="20"/>
      <c r="PGS70" s="22"/>
      <c r="PGT70" s="20"/>
      <c r="PHG70" s="22"/>
      <c r="PHH70" s="20"/>
      <c r="PHU70" s="22"/>
      <c r="PHV70" s="20"/>
      <c r="PII70" s="22"/>
      <c r="PIJ70" s="20"/>
      <c r="PIW70" s="22"/>
      <c r="PIX70" s="20"/>
      <c r="PJK70" s="22"/>
      <c r="PJL70" s="20"/>
      <c r="PJY70" s="22"/>
      <c r="PJZ70" s="20"/>
      <c r="PKM70" s="22"/>
      <c r="PKN70" s="20"/>
      <c r="PLA70" s="22"/>
      <c r="PLB70" s="20"/>
      <c r="PLO70" s="22"/>
      <c r="PLP70" s="20"/>
      <c r="PMC70" s="22"/>
      <c r="PMD70" s="20"/>
      <c r="PMQ70" s="22"/>
      <c r="PMR70" s="20"/>
      <c r="PNE70" s="22"/>
      <c r="PNF70" s="20"/>
      <c r="PNS70" s="22"/>
      <c r="PNT70" s="20"/>
      <c r="POG70" s="22"/>
      <c r="POH70" s="20"/>
      <c r="POU70" s="22"/>
      <c r="POV70" s="20"/>
      <c r="PPI70" s="22"/>
      <c r="PPJ70" s="20"/>
      <c r="PPW70" s="22"/>
      <c r="PPX70" s="20"/>
      <c r="PQK70" s="22"/>
      <c r="PQL70" s="20"/>
      <c r="PQY70" s="22"/>
      <c r="PQZ70" s="20"/>
      <c r="PRM70" s="22"/>
      <c r="PRN70" s="20"/>
      <c r="PSA70" s="22"/>
      <c r="PSB70" s="20"/>
      <c r="PSO70" s="22"/>
      <c r="PSP70" s="20"/>
      <c r="PTC70" s="22"/>
      <c r="PTD70" s="20"/>
      <c r="PTQ70" s="22"/>
      <c r="PTR70" s="20"/>
      <c r="PUE70" s="22"/>
      <c r="PUF70" s="20"/>
      <c r="PUS70" s="22"/>
      <c r="PUT70" s="20"/>
      <c r="PVG70" s="22"/>
      <c r="PVH70" s="20"/>
      <c r="PVU70" s="22"/>
      <c r="PVV70" s="20"/>
      <c r="PWI70" s="22"/>
      <c r="PWJ70" s="20"/>
      <c r="PWW70" s="22"/>
      <c r="PWX70" s="20"/>
      <c r="PXK70" s="22"/>
      <c r="PXL70" s="20"/>
      <c r="PXY70" s="22"/>
      <c r="PXZ70" s="20"/>
      <c r="PYM70" s="22"/>
      <c r="PYN70" s="20"/>
      <c r="PZA70" s="22"/>
      <c r="PZB70" s="20"/>
      <c r="PZO70" s="22"/>
      <c r="PZP70" s="20"/>
      <c r="QAC70" s="22"/>
      <c r="QAD70" s="20"/>
      <c r="QAQ70" s="22"/>
      <c r="QAR70" s="20"/>
      <c r="QBE70" s="22"/>
      <c r="QBF70" s="20"/>
      <c r="QBS70" s="22"/>
      <c r="QBT70" s="20"/>
      <c r="QCG70" s="22"/>
      <c r="QCH70" s="20"/>
      <c r="QCU70" s="22"/>
      <c r="QCV70" s="20"/>
      <c r="QDI70" s="22"/>
      <c r="QDJ70" s="20"/>
      <c r="QDW70" s="22"/>
      <c r="QDX70" s="20"/>
      <c r="QEK70" s="22"/>
      <c r="QEL70" s="20"/>
      <c r="QEY70" s="22"/>
      <c r="QEZ70" s="20"/>
      <c r="QFM70" s="22"/>
      <c r="QFN70" s="20"/>
      <c r="QGA70" s="22"/>
      <c r="QGB70" s="20"/>
      <c r="QGO70" s="22"/>
      <c r="QGP70" s="20"/>
      <c r="QHC70" s="22"/>
      <c r="QHD70" s="20"/>
      <c r="QHQ70" s="22"/>
      <c r="QHR70" s="20"/>
      <c r="QIE70" s="22"/>
      <c r="QIF70" s="20"/>
      <c r="QIS70" s="22"/>
      <c r="QIT70" s="20"/>
      <c r="QJG70" s="22"/>
      <c r="QJH70" s="20"/>
      <c r="QJU70" s="22"/>
      <c r="QJV70" s="20"/>
      <c r="QKI70" s="22"/>
      <c r="QKJ70" s="20"/>
      <c r="QKW70" s="22"/>
      <c r="QKX70" s="20"/>
      <c r="QLK70" s="22"/>
      <c r="QLL70" s="20"/>
      <c r="QLY70" s="22"/>
      <c r="QLZ70" s="20"/>
      <c r="QMM70" s="22"/>
      <c r="QMN70" s="20"/>
      <c r="QNA70" s="22"/>
      <c r="QNB70" s="20"/>
      <c r="QNO70" s="22"/>
      <c r="QNP70" s="20"/>
      <c r="QOC70" s="22"/>
      <c r="QOD70" s="20"/>
      <c r="QOQ70" s="22"/>
      <c r="QOR70" s="20"/>
      <c r="QPE70" s="22"/>
      <c r="QPF70" s="20"/>
      <c r="QPS70" s="22"/>
      <c r="QPT70" s="20"/>
      <c r="QQG70" s="22"/>
      <c r="QQH70" s="20"/>
      <c r="QQU70" s="22"/>
      <c r="QQV70" s="20"/>
      <c r="QRI70" s="22"/>
      <c r="QRJ70" s="20"/>
      <c r="QRW70" s="22"/>
      <c r="QRX70" s="20"/>
      <c r="QSK70" s="22"/>
      <c r="QSL70" s="20"/>
      <c r="QSY70" s="22"/>
      <c r="QSZ70" s="20"/>
      <c r="QTM70" s="22"/>
      <c r="QTN70" s="20"/>
      <c r="QUA70" s="22"/>
      <c r="QUB70" s="20"/>
      <c r="QUO70" s="22"/>
      <c r="QUP70" s="20"/>
      <c r="QVC70" s="22"/>
      <c r="QVD70" s="20"/>
      <c r="QVQ70" s="22"/>
      <c r="QVR70" s="20"/>
      <c r="QWE70" s="22"/>
      <c r="QWF70" s="20"/>
      <c r="QWS70" s="22"/>
      <c r="QWT70" s="20"/>
      <c r="QXG70" s="22"/>
      <c r="QXH70" s="20"/>
      <c r="QXU70" s="22"/>
      <c r="QXV70" s="20"/>
      <c r="QYI70" s="22"/>
      <c r="QYJ70" s="20"/>
      <c r="QYW70" s="22"/>
      <c r="QYX70" s="20"/>
      <c r="QZK70" s="22"/>
      <c r="QZL70" s="20"/>
      <c r="QZY70" s="22"/>
      <c r="QZZ70" s="20"/>
      <c r="RAM70" s="22"/>
      <c r="RAN70" s="20"/>
      <c r="RBA70" s="22"/>
      <c r="RBB70" s="20"/>
      <c r="RBO70" s="22"/>
      <c r="RBP70" s="20"/>
      <c r="RCC70" s="22"/>
      <c r="RCD70" s="20"/>
      <c r="RCQ70" s="22"/>
      <c r="RCR70" s="20"/>
      <c r="RDE70" s="22"/>
      <c r="RDF70" s="20"/>
      <c r="RDS70" s="22"/>
      <c r="RDT70" s="20"/>
      <c r="REG70" s="22"/>
      <c r="REH70" s="20"/>
      <c r="REU70" s="22"/>
      <c r="REV70" s="20"/>
      <c r="RFI70" s="22"/>
      <c r="RFJ70" s="20"/>
      <c r="RFW70" s="22"/>
      <c r="RFX70" s="20"/>
      <c r="RGK70" s="22"/>
      <c r="RGL70" s="20"/>
      <c r="RGY70" s="22"/>
      <c r="RGZ70" s="20"/>
      <c r="RHM70" s="22"/>
      <c r="RHN70" s="20"/>
      <c r="RIA70" s="22"/>
      <c r="RIB70" s="20"/>
      <c r="RIO70" s="22"/>
      <c r="RIP70" s="20"/>
      <c r="RJC70" s="22"/>
      <c r="RJD70" s="20"/>
      <c r="RJQ70" s="22"/>
      <c r="RJR70" s="20"/>
      <c r="RKE70" s="22"/>
      <c r="RKF70" s="20"/>
      <c r="RKS70" s="22"/>
      <c r="RKT70" s="20"/>
      <c r="RLG70" s="22"/>
      <c r="RLH70" s="20"/>
      <c r="RLU70" s="22"/>
      <c r="RLV70" s="20"/>
      <c r="RMI70" s="22"/>
      <c r="RMJ70" s="20"/>
      <c r="RMW70" s="22"/>
      <c r="RMX70" s="20"/>
      <c r="RNK70" s="22"/>
      <c r="RNL70" s="20"/>
      <c r="RNY70" s="22"/>
      <c r="RNZ70" s="20"/>
      <c r="ROM70" s="22"/>
      <c r="RON70" s="20"/>
      <c r="RPA70" s="22"/>
      <c r="RPB70" s="20"/>
      <c r="RPO70" s="22"/>
      <c r="RPP70" s="20"/>
      <c r="RQC70" s="22"/>
      <c r="RQD70" s="20"/>
      <c r="RQQ70" s="22"/>
      <c r="RQR70" s="20"/>
      <c r="RRE70" s="22"/>
      <c r="RRF70" s="20"/>
      <c r="RRS70" s="22"/>
      <c r="RRT70" s="20"/>
      <c r="RSG70" s="22"/>
      <c r="RSH70" s="20"/>
      <c r="RSU70" s="22"/>
      <c r="RSV70" s="20"/>
      <c r="RTI70" s="22"/>
      <c r="RTJ70" s="20"/>
      <c r="RTW70" s="22"/>
      <c r="RTX70" s="20"/>
      <c r="RUK70" s="22"/>
      <c r="RUL70" s="20"/>
      <c r="RUY70" s="22"/>
      <c r="RUZ70" s="20"/>
      <c r="RVM70" s="22"/>
      <c r="RVN70" s="20"/>
      <c r="RWA70" s="22"/>
      <c r="RWB70" s="20"/>
      <c r="RWO70" s="22"/>
      <c r="RWP70" s="20"/>
      <c r="RXC70" s="22"/>
      <c r="RXD70" s="20"/>
      <c r="RXQ70" s="22"/>
      <c r="RXR70" s="20"/>
      <c r="RYE70" s="22"/>
      <c r="RYF70" s="20"/>
      <c r="RYS70" s="22"/>
      <c r="RYT70" s="20"/>
      <c r="RZG70" s="22"/>
      <c r="RZH70" s="20"/>
      <c r="RZU70" s="22"/>
      <c r="RZV70" s="20"/>
      <c r="SAI70" s="22"/>
      <c r="SAJ70" s="20"/>
      <c r="SAW70" s="22"/>
      <c r="SAX70" s="20"/>
      <c r="SBK70" s="22"/>
      <c r="SBL70" s="20"/>
      <c r="SBY70" s="22"/>
      <c r="SBZ70" s="20"/>
      <c r="SCM70" s="22"/>
      <c r="SCN70" s="20"/>
      <c r="SDA70" s="22"/>
      <c r="SDB70" s="20"/>
      <c r="SDO70" s="22"/>
      <c r="SDP70" s="20"/>
      <c r="SEC70" s="22"/>
      <c r="SED70" s="20"/>
      <c r="SEQ70" s="22"/>
      <c r="SER70" s="20"/>
      <c r="SFE70" s="22"/>
      <c r="SFF70" s="20"/>
      <c r="SFS70" s="22"/>
      <c r="SFT70" s="20"/>
      <c r="SGG70" s="22"/>
      <c r="SGH70" s="20"/>
      <c r="SGU70" s="22"/>
      <c r="SGV70" s="20"/>
      <c r="SHI70" s="22"/>
      <c r="SHJ70" s="20"/>
      <c r="SHW70" s="22"/>
      <c r="SHX70" s="20"/>
      <c r="SIK70" s="22"/>
      <c r="SIL70" s="20"/>
      <c r="SIY70" s="22"/>
      <c r="SIZ70" s="20"/>
      <c r="SJM70" s="22"/>
      <c r="SJN70" s="20"/>
      <c r="SKA70" s="22"/>
      <c r="SKB70" s="20"/>
      <c r="SKO70" s="22"/>
      <c r="SKP70" s="20"/>
      <c r="SLC70" s="22"/>
      <c r="SLD70" s="20"/>
      <c r="SLQ70" s="22"/>
      <c r="SLR70" s="20"/>
      <c r="SME70" s="22"/>
      <c r="SMF70" s="20"/>
      <c r="SMS70" s="22"/>
      <c r="SMT70" s="20"/>
      <c r="SNG70" s="22"/>
      <c r="SNH70" s="20"/>
      <c r="SNU70" s="22"/>
      <c r="SNV70" s="20"/>
      <c r="SOI70" s="22"/>
      <c r="SOJ70" s="20"/>
      <c r="SOW70" s="22"/>
      <c r="SOX70" s="20"/>
      <c r="SPK70" s="22"/>
      <c r="SPL70" s="20"/>
      <c r="SPY70" s="22"/>
      <c r="SPZ70" s="20"/>
      <c r="SQM70" s="22"/>
      <c r="SQN70" s="20"/>
      <c r="SRA70" s="22"/>
      <c r="SRB70" s="20"/>
      <c r="SRO70" s="22"/>
      <c r="SRP70" s="20"/>
      <c r="SSC70" s="22"/>
      <c r="SSD70" s="20"/>
      <c r="SSQ70" s="22"/>
      <c r="SSR70" s="20"/>
      <c r="STE70" s="22"/>
      <c r="STF70" s="20"/>
      <c r="STS70" s="22"/>
      <c r="STT70" s="20"/>
      <c r="SUG70" s="22"/>
      <c r="SUH70" s="20"/>
      <c r="SUU70" s="22"/>
      <c r="SUV70" s="20"/>
      <c r="SVI70" s="22"/>
      <c r="SVJ70" s="20"/>
      <c r="SVW70" s="22"/>
      <c r="SVX70" s="20"/>
      <c r="SWK70" s="22"/>
      <c r="SWL70" s="20"/>
      <c r="SWY70" s="22"/>
      <c r="SWZ70" s="20"/>
      <c r="SXM70" s="22"/>
      <c r="SXN70" s="20"/>
      <c r="SYA70" s="22"/>
      <c r="SYB70" s="20"/>
      <c r="SYO70" s="22"/>
      <c r="SYP70" s="20"/>
      <c r="SZC70" s="22"/>
      <c r="SZD70" s="20"/>
      <c r="SZQ70" s="22"/>
      <c r="SZR70" s="20"/>
      <c r="TAE70" s="22"/>
      <c r="TAF70" s="20"/>
      <c r="TAS70" s="22"/>
      <c r="TAT70" s="20"/>
      <c r="TBG70" s="22"/>
      <c r="TBH70" s="20"/>
      <c r="TBU70" s="22"/>
      <c r="TBV70" s="20"/>
      <c r="TCI70" s="22"/>
      <c r="TCJ70" s="20"/>
      <c r="TCW70" s="22"/>
      <c r="TCX70" s="20"/>
      <c r="TDK70" s="22"/>
      <c r="TDL70" s="20"/>
      <c r="TDY70" s="22"/>
      <c r="TDZ70" s="20"/>
      <c r="TEM70" s="22"/>
      <c r="TEN70" s="20"/>
      <c r="TFA70" s="22"/>
      <c r="TFB70" s="20"/>
      <c r="TFO70" s="22"/>
      <c r="TFP70" s="20"/>
      <c r="TGC70" s="22"/>
      <c r="TGD70" s="20"/>
      <c r="TGQ70" s="22"/>
      <c r="TGR70" s="20"/>
      <c r="THE70" s="22"/>
      <c r="THF70" s="20"/>
      <c r="THS70" s="22"/>
      <c r="THT70" s="20"/>
      <c r="TIG70" s="22"/>
      <c r="TIH70" s="20"/>
      <c r="TIU70" s="22"/>
      <c r="TIV70" s="20"/>
      <c r="TJI70" s="22"/>
      <c r="TJJ70" s="20"/>
      <c r="TJW70" s="22"/>
      <c r="TJX70" s="20"/>
      <c r="TKK70" s="22"/>
      <c r="TKL70" s="20"/>
      <c r="TKY70" s="22"/>
      <c r="TKZ70" s="20"/>
      <c r="TLM70" s="22"/>
      <c r="TLN70" s="20"/>
      <c r="TMA70" s="22"/>
      <c r="TMB70" s="20"/>
      <c r="TMO70" s="22"/>
      <c r="TMP70" s="20"/>
      <c r="TNC70" s="22"/>
      <c r="TND70" s="20"/>
      <c r="TNQ70" s="22"/>
      <c r="TNR70" s="20"/>
      <c r="TOE70" s="22"/>
      <c r="TOF70" s="20"/>
      <c r="TOS70" s="22"/>
      <c r="TOT70" s="20"/>
      <c r="TPG70" s="22"/>
      <c r="TPH70" s="20"/>
      <c r="TPU70" s="22"/>
      <c r="TPV70" s="20"/>
      <c r="TQI70" s="22"/>
      <c r="TQJ70" s="20"/>
      <c r="TQW70" s="22"/>
      <c r="TQX70" s="20"/>
      <c r="TRK70" s="22"/>
      <c r="TRL70" s="20"/>
      <c r="TRY70" s="22"/>
      <c r="TRZ70" s="20"/>
      <c r="TSM70" s="22"/>
      <c r="TSN70" s="20"/>
      <c r="TTA70" s="22"/>
      <c r="TTB70" s="20"/>
      <c r="TTO70" s="22"/>
      <c r="TTP70" s="20"/>
      <c r="TUC70" s="22"/>
      <c r="TUD70" s="20"/>
      <c r="TUQ70" s="22"/>
      <c r="TUR70" s="20"/>
      <c r="TVE70" s="22"/>
      <c r="TVF70" s="20"/>
      <c r="TVS70" s="22"/>
      <c r="TVT70" s="20"/>
      <c r="TWG70" s="22"/>
      <c r="TWH70" s="20"/>
      <c r="TWU70" s="22"/>
      <c r="TWV70" s="20"/>
      <c r="TXI70" s="22"/>
      <c r="TXJ70" s="20"/>
      <c r="TXW70" s="22"/>
      <c r="TXX70" s="20"/>
      <c r="TYK70" s="22"/>
      <c r="TYL70" s="20"/>
      <c r="TYY70" s="22"/>
      <c r="TYZ70" s="20"/>
      <c r="TZM70" s="22"/>
      <c r="TZN70" s="20"/>
      <c r="UAA70" s="22"/>
      <c r="UAB70" s="20"/>
      <c r="UAO70" s="22"/>
      <c r="UAP70" s="20"/>
      <c r="UBC70" s="22"/>
      <c r="UBD70" s="20"/>
      <c r="UBQ70" s="22"/>
      <c r="UBR70" s="20"/>
      <c r="UCE70" s="22"/>
      <c r="UCF70" s="20"/>
      <c r="UCS70" s="22"/>
      <c r="UCT70" s="20"/>
      <c r="UDG70" s="22"/>
      <c r="UDH70" s="20"/>
      <c r="UDU70" s="22"/>
      <c r="UDV70" s="20"/>
      <c r="UEI70" s="22"/>
      <c r="UEJ70" s="20"/>
      <c r="UEW70" s="22"/>
      <c r="UEX70" s="20"/>
      <c r="UFK70" s="22"/>
      <c r="UFL70" s="20"/>
      <c r="UFY70" s="22"/>
      <c r="UFZ70" s="20"/>
      <c r="UGM70" s="22"/>
      <c r="UGN70" s="20"/>
      <c r="UHA70" s="22"/>
      <c r="UHB70" s="20"/>
      <c r="UHO70" s="22"/>
      <c r="UHP70" s="20"/>
      <c r="UIC70" s="22"/>
      <c r="UID70" s="20"/>
      <c r="UIQ70" s="22"/>
      <c r="UIR70" s="20"/>
      <c r="UJE70" s="22"/>
      <c r="UJF70" s="20"/>
      <c r="UJS70" s="22"/>
      <c r="UJT70" s="20"/>
      <c r="UKG70" s="22"/>
      <c r="UKH70" s="20"/>
      <c r="UKU70" s="22"/>
      <c r="UKV70" s="20"/>
      <c r="ULI70" s="22"/>
      <c r="ULJ70" s="20"/>
      <c r="ULW70" s="22"/>
      <c r="ULX70" s="20"/>
      <c r="UMK70" s="22"/>
      <c r="UML70" s="20"/>
      <c r="UMY70" s="22"/>
      <c r="UMZ70" s="20"/>
      <c r="UNM70" s="22"/>
      <c r="UNN70" s="20"/>
      <c r="UOA70" s="22"/>
      <c r="UOB70" s="20"/>
      <c r="UOO70" s="22"/>
      <c r="UOP70" s="20"/>
      <c r="UPC70" s="22"/>
      <c r="UPD70" s="20"/>
      <c r="UPQ70" s="22"/>
      <c r="UPR70" s="20"/>
      <c r="UQE70" s="22"/>
      <c r="UQF70" s="20"/>
      <c r="UQS70" s="22"/>
      <c r="UQT70" s="20"/>
      <c r="URG70" s="22"/>
      <c r="URH70" s="20"/>
      <c r="URU70" s="22"/>
      <c r="URV70" s="20"/>
      <c r="USI70" s="22"/>
      <c r="USJ70" s="20"/>
      <c r="USW70" s="22"/>
      <c r="USX70" s="20"/>
      <c r="UTK70" s="22"/>
      <c r="UTL70" s="20"/>
      <c r="UTY70" s="22"/>
      <c r="UTZ70" s="20"/>
      <c r="UUM70" s="22"/>
      <c r="UUN70" s="20"/>
      <c r="UVA70" s="22"/>
      <c r="UVB70" s="20"/>
      <c r="UVO70" s="22"/>
      <c r="UVP70" s="20"/>
      <c r="UWC70" s="22"/>
      <c r="UWD70" s="20"/>
      <c r="UWQ70" s="22"/>
      <c r="UWR70" s="20"/>
      <c r="UXE70" s="22"/>
      <c r="UXF70" s="20"/>
      <c r="UXS70" s="22"/>
      <c r="UXT70" s="20"/>
      <c r="UYG70" s="22"/>
      <c r="UYH70" s="20"/>
      <c r="UYU70" s="22"/>
      <c r="UYV70" s="20"/>
      <c r="UZI70" s="22"/>
      <c r="UZJ70" s="20"/>
      <c r="UZW70" s="22"/>
      <c r="UZX70" s="20"/>
      <c r="VAK70" s="22"/>
      <c r="VAL70" s="20"/>
      <c r="VAY70" s="22"/>
      <c r="VAZ70" s="20"/>
      <c r="VBM70" s="22"/>
      <c r="VBN70" s="20"/>
      <c r="VCA70" s="22"/>
      <c r="VCB70" s="20"/>
      <c r="VCO70" s="22"/>
      <c r="VCP70" s="20"/>
      <c r="VDC70" s="22"/>
      <c r="VDD70" s="20"/>
      <c r="VDQ70" s="22"/>
      <c r="VDR70" s="20"/>
      <c r="VEE70" s="22"/>
      <c r="VEF70" s="20"/>
      <c r="VES70" s="22"/>
      <c r="VET70" s="20"/>
      <c r="VFG70" s="22"/>
      <c r="VFH70" s="20"/>
      <c r="VFU70" s="22"/>
      <c r="VFV70" s="20"/>
      <c r="VGI70" s="22"/>
      <c r="VGJ70" s="20"/>
      <c r="VGW70" s="22"/>
      <c r="VGX70" s="20"/>
      <c r="VHK70" s="22"/>
      <c r="VHL70" s="20"/>
      <c r="VHY70" s="22"/>
      <c r="VHZ70" s="20"/>
      <c r="VIM70" s="22"/>
      <c r="VIN70" s="20"/>
      <c r="VJA70" s="22"/>
      <c r="VJB70" s="20"/>
      <c r="VJO70" s="22"/>
      <c r="VJP70" s="20"/>
      <c r="VKC70" s="22"/>
      <c r="VKD70" s="20"/>
      <c r="VKQ70" s="22"/>
      <c r="VKR70" s="20"/>
      <c r="VLE70" s="22"/>
      <c r="VLF70" s="20"/>
      <c r="VLS70" s="22"/>
      <c r="VLT70" s="20"/>
      <c r="VMG70" s="22"/>
      <c r="VMH70" s="20"/>
      <c r="VMU70" s="22"/>
      <c r="VMV70" s="20"/>
      <c r="VNI70" s="22"/>
      <c r="VNJ70" s="20"/>
      <c r="VNW70" s="22"/>
      <c r="VNX70" s="20"/>
      <c r="VOK70" s="22"/>
      <c r="VOL70" s="20"/>
      <c r="VOY70" s="22"/>
      <c r="VOZ70" s="20"/>
      <c r="VPM70" s="22"/>
      <c r="VPN70" s="20"/>
      <c r="VQA70" s="22"/>
      <c r="VQB70" s="20"/>
      <c r="VQO70" s="22"/>
      <c r="VQP70" s="20"/>
      <c r="VRC70" s="22"/>
      <c r="VRD70" s="20"/>
      <c r="VRQ70" s="22"/>
      <c r="VRR70" s="20"/>
      <c r="VSE70" s="22"/>
      <c r="VSF70" s="20"/>
      <c r="VSS70" s="22"/>
      <c r="VST70" s="20"/>
      <c r="VTG70" s="22"/>
      <c r="VTH70" s="20"/>
      <c r="VTU70" s="22"/>
      <c r="VTV70" s="20"/>
      <c r="VUI70" s="22"/>
      <c r="VUJ70" s="20"/>
      <c r="VUW70" s="22"/>
      <c r="VUX70" s="20"/>
      <c r="VVK70" s="22"/>
      <c r="VVL70" s="20"/>
      <c r="VVY70" s="22"/>
      <c r="VVZ70" s="20"/>
      <c r="VWM70" s="22"/>
      <c r="VWN70" s="20"/>
      <c r="VXA70" s="22"/>
      <c r="VXB70" s="20"/>
      <c r="VXO70" s="22"/>
      <c r="VXP70" s="20"/>
      <c r="VYC70" s="22"/>
      <c r="VYD70" s="20"/>
      <c r="VYQ70" s="22"/>
      <c r="VYR70" s="20"/>
      <c r="VZE70" s="22"/>
      <c r="VZF70" s="20"/>
      <c r="VZS70" s="22"/>
      <c r="VZT70" s="20"/>
      <c r="WAG70" s="22"/>
      <c r="WAH70" s="20"/>
      <c r="WAU70" s="22"/>
      <c r="WAV70" s="20"/>
      <c r="WBI70" s="22"/>
      <c r="WBJ70" s="20"/>
      <c r="WBW70" s="22"/>
      <c r="WBX70" s="20"/>
      <c r="WCK70" s="22"/>
      <c r="WCL70" s="20"/>
      <c r="WCY70" s="22"/>
      <c r="WCZ70" s="20"/>
      <c r="WDM70" s="22"/>
      <c r="WDN70" s="20"/>
      <c r="WEA70" s="22"/>
      <c r="WEB70" s="20"/>
      <c r="WEO70" s="22"/>
      <c r="WEP70" s="20"/>
      <c r="WFC70" s="22"/>
      <c r="WFD70" s="20"/>
      <c r="WFQ70" s="22"/>
      <c r="WFR70" s="20"/>
      <c r="WGE70" s="22"/>
      <c r="WGF70" s="20"/>
      <c r="WGS70" s="22"/>
      <c r="WGT70" s="20"/>
      <c r="WHG70" s="22"/>
      <c r="WHH70" s="20"/>
      <c r="WHU70" s="22"/>
      <c r="WHV70" s="20"/>
      <c r="WII70" s="22"/>
      <c r="WIJ70" s="20"/>
      <c r="WIW70" s="22"/>
      <c r="WIX70" s="20"/>
      <c r="WJK70" s="22"/>
      <c r="WJL70" s="20"/>
      <c r="WJY70" s="22"/>
      <c r="WJZ70" s="20"/>
      <c r="WKM70" s="22"/>
      <c r="WKN70" s="20"/>
      <c r="WLA70" s="22"/>
      <c r="WLB70" s="20"/>
      <c r="WLO70" s="22"/>
      <c r="WLP70" s="20"/>
      <c r="WMC70" s="22"/>
      <c r="WMD70" s="20"/>
      <c r="WMQ70" s="22"/>
      <c r="WMR70" s="20"/>
      <c r="WNE70" s="22"/>
      <c r="WNF70" s="20"/>
      <c r="WNS70" s="22"/>
      <c r="WNT70" s="20"/>
      <c r="WOG70" s="22"/>
      <c r="WOH70" s="20"/>
      <c r="WOU70" s="22"/>
      <c r="WOV70" s="20"/>
      <c r="WPI70" s="22"/>
      <c r="WPJ70" s="20"/>
      <c r="WPW70" s="22"/>
      <c r="WPX70" s="20"/>
      <c r="WQK70" s="22"/>
      <c r="WQL70" s="20"/>
      <c r="WQY70" s="22"/>
      <c r="WQZ70" s="20"/>
      <c r="WRM70" s="22"/>
      <c r="WRN70" s="20"/>
      <c r="WSA70" s="22"/>
      <c r="WSB70" s="20"/>
      <c r="WSO70" s="22"/>
      <c r="WSP70" s="20"/>
      <c r="WTC70" s="22"/>
      <c r="WTD70" s="20"/>
      <c r="WTQ70" s="22"/>
      <c r="WTR70" s="20"/>
      <c r="WUE70" s="22"/>
      <c r="WUF70" s="20"/>
      <c r="WUS70" s="22"/>
      <c r="WUT70" s="20"/>
      <c r="WVG70" s="22"/>
      <c r="WVH70" s="20"/>
      <c r="WVU70" s="22"/>
      <c r="WVV70" s="20"/>
      <c r="WWI70" s="22"/>
      <c r="WWJ70" s="20"/>
      <c r="WWW70" s="22"/>
      <c r="WWX70" s="20"/>
      <c r="WXK70" s="22"/>
      <c r="WXL70" s="20"/>
      <c r="WXY70" s="22"/>
      <c r="WXZ70" s="20"/>
      <c r="WYM70" s="22"/>
      <c r="WYN70" s="20"/>
      <c r="WZA70" s="22"/>
      <c r="WZB70" s="20"/>
      <c r="WZO70" s="22"/>
      <c r="WZP70" s="20"/>
      <c r="XAC70" s="22"/>
      <c r="XAD70" s="20"/>
      <c r="XAQ70" s="22"/>
      <c r="XAR70" s="20"/>
      <c r="XBE70" s="22"/>
      <c r="XBF70" s="20"/>
      <c r="XBS70" s="22"/>
      <c r="XBT70" s="20"/>
      <c r="XCG70" s="22"/>
      <c r="XCH70" s="20"/>
      <c r="XCU70" s="22"/>
      <c r="XCV70" s="20"/>
      <c r="XDI70" s="22"/>
      <c r="XDJ70" s="20"/>
      <c r="XDW70" s="22"/>
      <c r="XDX70" s="20"/>
      <c r="XEK70" s="22"/>
      <c r="XEL70" s="20"/>
      <c r="XEY70" s="22"/>
      <c r="XEZ70" s="20"/>
    </row>
    <row r="71" spans="1:1022 1035:2044 2057:3066 3079:4088 4101:5110 5123:6132 6145:7168 7181:8190 8203:9212 9225:10234 10247:11256 11269:12278 12291:13300 13313:14336 14349:15358 15371:16380" x14ac:dyDescent="0.3">
      <c r="A71" s="48" t="s">
        <v>67</v>
      </c>
      <c r="B71" s="40">
        <v>0</v>
      </c>
      <c r="C71" s="40">
        <v>0</v>
      </c>
      <c r="D71" s="40">
        <v>0</v>
      </c>
      <c r="E71" s="40">
        <v>0</v>
      </c>
      <c r="F71" s="40">
        <v>0</v>
      </c>
      <c r="G71" s="40">
        <v>0</v>
      </c>
      <c r="H71" s="40">
        <v>0</v>
      </c>
      <c r="I71" s="40">
        <v>0</v>
      </c>
      <c r="J71" s="40">
        <v>0</v>
      </c>
      <c r="K71" s="40">
        <v>0</v>
      </c>
      <c r="L71" s="40">
        <v>0</v>
      </c>
      <c r="M71" s="40">
        <v>0</v>
      </c>
      <c r="N71" s="40">
        <f>SUM('Buget personal'!$B71:$M71)</f>
        <v>0</v>
      </c>
      <c r="O71" s="74"/>
      <c r="P71" s="74">
        <f>Table8[[#This Row],[target de economisit]]-Table8[[#This Row],[An]]</f>
        <v>0</v>
      </c>
      <c r="Q71" s="75"/>
      <c r="R71" s="75">
        <f>Table8[[#This Row],[An]]+Table8[[#This Row],[Economii existente]]</f>
        <v>0</v>
      </c>
    </row>
    <row r="72" spans="1:1022 1035:2044 2057:3066 3079:4088 4101:5110 5123:6132 6145:7168 7181:8190 8203:9212 9225:10234 10247:11256 11269:12278 12291:13300 13313:14336 14349:15358 15371:16380" x14ac:dyDescent="0.3">
      <c r="A72" s="48" t="s">
        <v>68</v>
      </c>
      <c r="B72" s="40">
        <v>0</v>
      </c>
      <c r="C72" s="40">
        <v>0</v>
      </c>
      <c r="D72" s="40">
        <v>0</v>
      </c>
      <c r="E72" s="40">
        <v>0</v>
      </c>
      <c r="F72" s="40">
        <v>0</v>
      </c>
      <c r="G72" s="40">
        <v>0</v>
      </c>
      <c r="H72" s="40">
        <v>0</v>
      </c>
      <c r="I72" s="40">
        <v>0</v>
      </c>
      <c r="J72" s="40">
        <v>0</v>
      </c>
      <c r="K72" s="40">
        <v>0</v>
      </c>
      <c r="L72" s="40">
        <v>0</v>
      </c>
      <c r="M72" s="40">
        <v>0</v>
      </c>
      <c r="N72" s="40">
        <f>SUM('Buget personal'!$B72:$M72)</f>
        <v>0</v>
      </c>
      <c r="O72" s="74"/>
      <c r="P72" s="74">
        <f>Table8[[#This Row],[target de economisit]]-Table8[[#This Row],[An]]</f>
        <v>0</v>
      </c>
      <c r="Q72" s="75"/>
      <c r="R72" s="75">
        <f>Table8[[#This Row],[An]]+Table8[[#This Row],[Economii existente]]</f>
        <v>0</v>
      </c>
    </row>
    <row r="73" spans="1:1022 1035:2044 2057:3066 3079:4088 4101:5110 5123:6132 6145:7168 7181:8190 8203:9212 9225:10234 10247:11256 11269:12278 12291:13300 13313:14336 14349:15358 15371:16380" x14ac:dyDescent="0.3">
      <c r="A73" s="48" t="s">
        <v>69</v>
      </c>
      <c r="B73" s="40">
        <v>0</v>
      </c>
      <c r="C73" s="40">
        <v>0</v>
      </c>
      <c r="D73" s="40">
        <v>0</v>
      </c>
      <c r="E73" s="40">
        <v>0</v>
      </c>
      <c r="F73" s="40">
        <v>0</v>
      </c>
      <c r="G73" s="40">
        <v>0</v>
      </c>
      <c r="H73" s="40">
        <v>0</v>
      </c>
      <c r="I73" s="40">
        <v>0</v>
      </c>
      <c r="J73" s="40">
        <v>0</v>
      </c>
      <c r="K73" s="40">
        <v>0</v>
      </c>
      <c r="L73" s="40">
        <v>0</v>
      </c>
      <c r="M73" s="40">
        <v>0</v>
      </c>
      <c r="N73" s="40">
        <f>SUM('Buget personal'!$B73:$M73)</f>
        <v>0</v>
      </c>
      <c r="O73" s="74"/>
      <c r="P73" s="74">
        <f>Table8[[#This Row],[target de economisit]]-Table8[[#This Row],[An]]</f>
        <v>0</v>
      </c>
      <c r="Q73" s="75"/>
      <c r="R73" s="75">
        <f>Table8[[#This Row],[An]]+Table8[[#This Row],[Economii existente]]</f>
        <v>0</v>
      </c>
    </row>
    <row r="74" spans="1:1022 1035:2044 2057:3066 3079:4088 4101:5110 5123:6132 6145:7168 7181:8190 8203:9212 9225:10234 10247:11256 11269:12278 12291:13300 13313:14336 14349:15358 15371:16380" x14ac:dyDescent="0.3">
      <c r="A74" s="48" t="s">
        <v>70</v>
      </c>
      <c r="B74" s="40">
        <v>0</v>
      </c>
      <c r="C74" s="40">
        <v>0</v>
      </c>
      <c r="D74" s="40">
        <v>0</v>
      </c>
      <c r="E74" s="40">
        <v>0</v>
      </c>
      <c r="F74" s="40">
        <v>0</v>
      </c>
      <c r="G74" s="40">
        <v>0</v>
      </c>
      <c r="H74" s="40">
        <v>0</v>
      </c>
      <c r="I74" s="40">
        <v>0</v>
      </c>
      <c r="J74" s="40">
        <v>0</v>
      </c>
      <c r="K74" s="40">
        <v>0</v>
      </c>
      <c r="L74" s="40">
        <v>0</v>
      </c>
      <c r="M74" s="40">
        <v>0</v>
      </c>
      <c r="N74" s="40">
        <f>SUM('Buget personal'!$B74:$M74)</f>
        <v>0</v>
      </c>
      <c r="O74" s="74"/>
      <c r="P74" s="74">
        <f>Table8[[#This Row],[target de economisit]]-Table8[[#This Row],[An]]</f>
        <v>0</v>
      </c>
      <c r="Q74" s="75"/>
      <c r="R74" s="75">
        <f>Table8[[#This Row],[An]]+Table8[[#This Row],[Economii existente]]</f>
        <v>0</v>
      </c>
    </row>
    <row r="75" spans="1:1022 1035:2044 2057:3066 3079:4088 4101:5110 5123:6132 6145:7168 7181:8190 8203:9212 9225:10234 10247:11256 11269:12278 12291:13300 13313:14336 14349:15358 15371:16380" ht="19" thickBot="1" x14ac:dyDescent="0.35">
      <c r="A75" s="48" t="s">
        <v>23</v>
      </c>
      <c r="B75" s="40">
        <v>0</v>
      </c>
      <c r="C75" s="40">
        <v>0</v>
      </c>
      <c r="D75" s="40">
        <v>0</v>
      </c>
      <c r="E75" s="40">
        <v>0</v>
      </c>
      <c r="F75" s="40">
        <v>0</v>
      </c>
      <c r="G75" s="40">
        <v>0</v>
      </c>
      <c r="H75" s="40">
        <v>0</v>
      </c>
      <c r="I75" s="40">
        <v>0</v>
      </c>
      <c r="J75" s="40">
        <v>0</v>
      </c>
      <c r="K75" s="40">
        <v>0</v>
      </c>
      <c r="L75" s="40">
        <v>0</v>
      </c>
      <c r="M75" s="40">
        <v>0</v>
      </c>
      <c r="N75" s="40">
        <f>SUM('Buget personal'!$B75:$M75)</f>
        <v>0</v>
      </c>
      <c r="O75" s="74"/>
      <c r="P75" s="74">
        <f>Table8[[#This Row],[target de economisit]]-Table8[[#This Row],[An]]</f>
        <v>0</v>
      </c>
      <c r="Q75" s="75"/>
      <c r="R75" s="75">
        <f>Table8[[#This Row],[An]]+Table8[[#This Row],[Economii existente]]</f>
        <v>0</v>
      </c>
    </row>
    <row r="76" spans="1:1022 1035:2044 2057:3066 3079:4088 4101:5110 5123:6132 6145:7168 7181:8190 8203:9212 9225:10234 10247:11256 11269:12278 12291:13300 13313:14336 14349:15358 15371:16380" s="7" customFormat="1" ht="20.399999999999999" customHeight="1" x14ac:dyDescent="0.45">
      <c r="A76" s="35" t="s">
        <v>86</v>
      </c>
      <c r="B76" s="41">
        <f>SUBTOTAL(109,'Buget personal'!$B$71:$B$75)</f>
        <v>0</v>
      </c>
      <c r="C76" s="41">
        <f>SUBTOTAL(109,'Buget personal'!$C$71:$C$75)</f>
        <v>0</v>
      </c>
      <c r="D76" s="41">
        <f>SUBTOTAL(109,'Buget personal'!$D$71:$D$75)</f>
        <v>0</v>
      </c>
      <c r="E76" s="41">
        <f>SUBTOTAL(109,'Buget personal'!$E$71:$E$75)</f>
        <v>0</v>
      </c>
      <c r="F76" s="41">
        <f>SUBTOTAL(109,'Buget personal'!$F$71:$F$75)</f>
        <v>0</v>
      </c>
      <c r="G76" s="41">
        <f>SUBTOTAL(109,'Buget personal'!$G$71:$G$75)</f>
        <v>0</v>
      </c>
      <c r="H76" s="41">
        <f>SUBTOTAL(109,'Buget personal'!$H$71:$H$75)</f>
        <v>0</v>
      </c>
      <c r="I76" s="41">
        <f>SUBTOTAL(109,'Buget personal'!$I$71:$I$75)</f>
        <v>0</v>
      </c>
      <c r="J76" s="41">
        <f>SUBTOTAL(109,'Buget personal'!$J$71:$J$75)</f>
        <v>0</v>
      </c>
      <c r="K76" s="41">
        <f>SUBTOTAL(109,'Buget personal'!$K$71:$K$75)</f>
        <v>0</v>
      </c>
      <c r="L76" s="41">
        <f>SUBTOTAL(109,'Buget personal'!$L$71:$L$75)</f>
        <v>0</v>
      </c>
      <c r="M76" s="41">
        <f>SUBTOTAL(109,'Buget personal'!$M$71:$M$75)</f>
        <v>0</v>
      </c>
      <c r="N76" s="62">
        <f>SUBTOTAL(109,'Buget personal'!$N$71:$N$75)</f>
        <v>0</v>
      </c>
      <c r="O76" s="62">
        <f t="shared" ref="O76" si="4">SUM(O71:O75)</f>
        <v>0</v>
      </c>
      <c r="P76" s="62">
        <f t="shared" ref="P76" si="5">SUM(P71:P75)</f>
        <v>0</v>
      </c>
      <c r="Q76" s="62">
        <f t="shared" ref="Q76" si="6">SUM(Q71:Q75)</f>
        <v>0</v>
      </c>
      <c r="R76" s="62">
        <f t="shared" ref="R76" si="7">SUM(R71:R75)</f>
        <v>0</v>
      </c>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row>
    <row r="77" spans="1:1022 1035:2044 2057:3066 3079:4088 4101:5110 5123:6132 6145:7168 7181:8190 8203:9212 9225:10234 10247:11256 11269:12278 12291:13300 13313:14336 14349:15358 15371:16380" s="21" customFormat="1" ht="21.5" thickBot="1" x14ac:dyDescent="0.35">
      <c r="A77" s="20" t="s">
        <v>71</v>
      </c>
      <c r="B77" s="44" t="s">
        <v>0</v>
      </c>
      <c r="C77" s="44" t="s">
        <v>1</v>
      </c>
      <c r="D77" s="44" t="s">
        <v>2</v>
      </c>
      <c r="E77" s="44" t="s">
        <v>3</v>
      </c>
      <c r="F77" s="44" t="s">
        <v>4</v>
      </c>
      <c r="G77" s="44" t="s">
        <v>5</v>
      </c>
      <c r="H77" s="44" t="s">
        <v>6</v>
      </c>
      <c r="I77" s="44" t="s">
        <v>7</v>
      </c>
      <c r="J77" s="44" t="s">
        <v>8</v>
      </c>
      <c r="K77" s="44" t="s">
        <v>9</v>
      </c>
      <c r="L77" s="44" t="s">
        <v>10</v>
      </c>
      <c r="M77" s="44" t="s">
        <v>11</v>
      </c>
      <c r="N77" s="45" t="s">
        <v>12</v>
      </c>
      <c r="O77" s="32"/>
      <c r="P77" s="32"/>
      <c r="Q77" s="32"/>
      <c r="R77" s="32"/>
      <c r="S77" s="32"/>
      <c r="T77" s="32"/>
      <c r="U77" s="32"/>
      <c r="V77" s="32"/>
      <c r="W77" s="32"/>
      <c r="X77" s="32"/>
      <c r="Y77" s="32"/>
      <c r="Z77" s="32"/>
      <c r="AA77" s="33"/>
      <c r="AB77" s="31"/>
      <c r="AC77" s="32"/>
      <c r="AD77" s="32"/>
      <c r="AE77" s="32"/>
      <c r="AF77" s="32"/>
      <c r="AG77" s="32"/>
      <c r="AH77" s="32"/>
      <c r="AI77" s="32"/>
      <c r="AJ77" s="32"/>
      <c r="AK77" s="32"/>
      <c r="AL77" s="32"/>
      <c r="AM77" s="32"/>
      <c r="AN77" s="32"/>
      <c r="AO77" s="33"/>
      <c r="AP77" s="31"/>
      <c r="AQ77" s="32"/>
      <c r="AR77" s="32"/>
      <c r="AS77" s="32"/>
      <c r="AT77" s="32"/>
      <c r="AU77" s="32"/>
      <c r="AV77" s="32"/>
      <c r="AW77" s="32"/>
      <c r="AX77" s="32"/>
      <c r="AY77" s="32"/>
      <c r="AZ77" s="32"/>
      <c r="BA77" s="32"/>
      <c r="BB77" s="32"/>
      <c r="BC77" s="33"/>
      <c r="BD77" s="31"/>
      <c r="BE77" s="32"/>
      <c r="BF77" s="32"/>
      <c r="BG77" s="32"/>
      <c r="BH77" s="32"/>
      <c r="BI77" s="32"/>
      <c r="BJ77" s="32"/>
      <c r="BK77" s="32"/>
      <c r="BL77" s="32"/>
      <c r="BM77" s="32"/>
      <c r="BN77" s="32"/>
      <c r="BO77" s="32"/>
      <c r="BP77" s="32"/>
      <c r="BQ77" s="33"/>
      <c r="BR77" s="31"/>
      <c r="BS77" s="32"/>
      <c r="CE77" s="22"/>
      <c r="CF77" s="20"/>
      <c r="CS77" s="22"/>
      <c r="CT77" s="20"/>
      <c r="DG77" s="22"/>
      <c r="DH77" s="20"/>
      <c r="DU77" s="22"/>
      <c r="DV77" s="20"/>
      <c r="EI77" s="22"/>
      <c r="EJ77" s="20"/>
      <c r="EW77" s="22"/>
      <c r="EX77" s="20"/>
      <c r="FK77" s="22"/>
      <c r="FL77" s="20"/>
      <c r="FY77" s="22"/>
      <c r="FZ77" s="20"/>
      <c r="GM77" s="22"/>
      <c r="GN77" s="20"/>
      <c r="HA77" s="22"/>
      <c r="HB77" s="20"/>
      <c r="HO77" s="22"/>
      <c r="HP77" s="20"/>
      <c r="IC77" s="22"/>
      <c r="ID77" s="20"/>
      <c r="IQ77" s="22"/>
      <c r="IR77" s="20"/>
      <c r="JE77" s="22"/>
      <c r="JF77" s="20"/>
      <c r="JS77" s="22"/>
      <c r="JT77" s="20"/>
      <c r="KG77" s="22"/>
      <c r="KH77" s="20"/>
      <c r="KU77" s="22"/>
      <c r="KV77" s="20"/>
      <c r="LI77" s="22"/>
      <c r="LJ77" s="20"/>
      <c r="LW77" s="22"/>
      <c r="LX77" s="20"/>
      <c r="MK77" s="22"/>
      <c r="ML77" s="20"/>
      <c r="MY77" s="22"/>
      <c r="MZ77" s="20"/>
      <c r="NM77" s="22"/>
      <c r="NN77" s="20"/>
      <c r="OA77" s="22"/>
      <c r="OB77" s="20"/>
      <c r="OO77" s="22"/>
      <c r="OP77" s="20"/>
      <c r="PC77" s="22"/>
      <c r="PD77" s="20"/>
      <c r="PQ77" s="22"/>
      <c r="PR77" s="20"/>
      <c r="QE77" s="22"/>
      <c r="QF77" s="20"/>
      <c r="QS77" s="22"/>
      <c r="QT77" s="20"/>
      <c r="RG77" s="22"/>
      <c r="RH77" s="20"/>
      <c r="RU77" s="22"/>
      <c r="RV77" s="20"/>
      <c r="SI77" s="22"/>
      <c r="SJ77" s="20"/>
      <c r="SW77" s="22"/>
      <c r="SX77" s="20"/>
      <c r="TK77" s="22"/>
      <c r="TL77" s="20"/>
      <c r="TY77" s="22"/>
      <c r="TZ77" s="20"/>
      <c r="UM77" s="22"/>
      <c r="UN77" s="20"/>
      <c r="VA77" s="22"/>
      <c r="VB77" s="20"/>
      <c r="VO77" s="22"/>
      <c r="VP77" s="20"/>
      <c r="WC77" s="22"/>
      <c r="WD77" s="20"/>
      <c r="WQ77" s="22"/>
      <c r="WR77" s="20"/>
      <c r="XE77" s="22"/>
      <c r="XF77" s="20"/>
      <c r="XS77" s="22"/>
      <c r="XT77" s="20"/>
      <c r="YG77" s="22"/>
      <c r="YH77" s="20"/>
      <c r="YU77" s="22"/>
      <c r="YV77" s="20"/>
      <c r="ZI77" s="22"/>
      <c r="ZJ77" s="20"/>
      <c r="ZW77" s="22"/>
      <c r="ZX77" s="20"/>
      <c r="AAK77" s="22"/>
      <c r="AAL77" s="20"/>
      <c r="AAY77" s="22"/>
      <c r="AAZ77" s="20"/>
      <c r="ABM77" s="22"/>
      <c r="ABN77" s="20"/>
      <c r="ACA77" s="22"/>
      <c r="ACB77" s="20"/>
      <c r="ACO77" s="22"/>
      <c r="ACP77" s="20"/>
      <c r="ADC77" s="22"/>
      <c r="ADD77" s="20"/>
      <c r="ADQ77" s="22"/>
      <c r="ADR77" s="20"/>
      <c r="AEE77" s="22"/>
      <c r="AEF77" s="20"/>
      <c r="AES77" s="22"/>
      <c r="AET77" s="20"/>
      <c r="AFG77" s="22"/>
      <c r="AFH77" s="20"/>
      <c r="AFU77" s="22"/>
      <c r="AFV77" s="20"/>
      <c r="AGI77" s="22"/>
      <c r="AGJ77" s="20"/>
      <c r="AGW77" s="22"/>
      <c r="AGX77" s="20"/>
      <c r="AHK77" s="22"/>
      <c r="AHL77" s="20"/>
      <c r="AHY77" s="22"/>
      <c r="AHZ77" s="20"/>
      <c r="AIM77" s="22"/>
      <c r="AIN77" s="20"/>
      <c r="AJA77" s="22"/>
      <c r="AJB77" s="20"/>
      <c r="AJO77" s="22"/>
      <c r="AJP77" s="20"/>
      <c r="AKC77" s="22"/>
      <c r="AKD77" s="20"/>
      <c r="AKQ77" s="22"/>
      <c r="AKR77" s="20"/>
      <c r="ALE77" s="22"/>
      <c r="ALF77" s="20"/>
      <c r="ALS77" s="22"/>
      <c r="ALT77" s="20"/>
      <c r="AMG77" s="22"/>
      <c r="AMH77" s="20"/>
      <c r="AMU77" s="22"/>
      <c r="AMV77" s="20"/>
      <c r="ANI77" s="22"/>
      <c r="ANJ77" s="20"/>
      <c r="ANW77" s="22"/>
      <c r="ANX77" s="20"/>
      <c r="AOK77" s="22"/>
      <c r="AOL77" s="20"/>
      <c r="AOY77" s="22"/>
      <c r="AOZ77" s="20"/>
      <c r="APM77" s="22"/>
      <c r="APN77" s="20"/>
      <c r="AQA77" s="22"/>
      <c r="AQB77" s="20"/>
      <c r="AQO77" s="22"/>
      <c r="AQP77" s="20"/>
      <c r="ARC77" s="22"/>
      <c r="ARD77" s="20"/>
      <c r="ARQ77" s="22"/>
      <c r="ARR77" s="20"/>
      <c r="ASE77" s="22"/>
      <c r="ASF77" s="20"/>
      <c r="ASS77" s="22"/>
      <c r="AST77" s="20"/>
      <c r="ATG77" s="22"/>
      <c r="ATH77" s="20"/>
      <c r="ATU77" s="22"/>
      <c r="ATV77" s="20"/>
      <c r="AUI77" s="22"/>
      <c r="AUJ77" s="20"/>
      <c r="AUW77" s="22"/>
      <c r="AUX77" s="20"/>
      <c r="AVK77" s="22"/>
      <c r="AVL77" s="20"/>
      <c r="AVY77" s="22"/>
      <c r="AVZ77" s="20"/>
      <c r="AWM77" s="22"/>
      <c r="AWN77" s="20"/>
      <c r="AXA77" s="22"/>
      <c r="AXB77" s="20"/>
      <c r="AXO77" s="22"/>
      <c r="AXP77" s="20"/>
      <c r="AYC77" s="22"/>
      <c r="AYD77" s="20"/>
      <c r="AYQ77" s="22"/>
      <c r="AYR77" s="20"/>
      <c r="AZE77" s="22"/>
      <c r="AZF77" s="20"/>
      <c r="AZS77" s="22"/>
      <c r="AZT77" s="20"/>
      <c r="BAG77" s="22"/>
      <c r="BAH77" s="20"/>
      <c r="BAU77" s="22"/>
      <c r="BAV77" s="20"/>
      <c r="BBI77" s="22"/>
      <c r="BBJ77" s="20"/>
      <c r="BBW77" s="22"/>
      <c r="BBX77" s="20"/>
      <c r="BCK77" s="22"/>
      <c r="BCL77" s="20"/>
      <c r="BCY77" s="22"/>
      <c r="BCZ77" s="20"/>
      <c r="BDM77" s="22"/>
      <c r="BDN77" s="20"/>
      <c r="BEA77" s="22"/>
      <c r="BEB77" s="20"/>
      <c r="BEO77" s="22"/>
      <c r="BEP77" s="20"/>
      <c r="BFC77" s="22"/>
      <c r="BFD77" s="20"/>
      <c r="BFQ77" s="22"/>
      <c r="BFR77" s="20"/>
      <c r="BGE77" s="22"/>
      <c r="BGF77" s="20"/>
      <c r="BGS77" s="22"/>
      <c r="BGT77" s="20"/>
      <c r="BHG77" s="22"/>
      <c r="BHH77" s="20"/>
      <c r="BHU77" s="22"/>
      <c r="BHV77" s="20"/>
      <c r="BII77" s="22"/>
      <c r="BIJ77" s="20"/>
      <c r="BIW77" s="22"/>
      <c r="BIX77" s="20"/>
      <c r="BJK77" s="22"/>
      <c r="BJL77" s="20"/>
      <c r="BJY77" s="22"/>
      <c r="BJZ77" s="20"/>
      <c r="BKM77" s="22"/>
      <c r="BKN77" s="20"/>
      <c r="BLA77" s="22"/>
      <c r="BLB77" s="20"/>
      <c r="BLO77" s="22"/>
      <c r="BLP77" s="20"/>
      <c r="BMC77" s="22"/>
      <c r="BMD77" s="20"/>
      <c r="BMQ77" s="22"/>
      <c r="BMR77" s="20"/>
      <c r="BNE77" s="22"/>
      <c r="BNF77" s="20"/>
      <c r="BNS77" s="22"/>
      <c r="BNT77" s="20"/>
      <c r="BOG77" s="22"/>
      <c r="BOH77" s="20"/>
      <c r="BOU77" s="22"/>
      <c r="BOV77" s="20"/>
      <c r="BPI77" s="22"/>
      <c r="BPJ77" s="20"/>
      <c r="BPW77" s="22"/>
      <c r="BPX77" s="20"/>
      <c r="BQK77" s="22"/>
      <c r="BQL77" s="20"/>
      <c r="BQY77" s="22"/>
      <c r="BQZ77" s="20"/>
      <c r="BRM77" s="22"/>
      <c r="BRN77" s="20"/>
      <c r="BSA77" s="22"/>
      <c r="BSB77" s="20"/>
      <c r="BSO77" s="22"/>
      <c r="BSP77" s="20"/>
      <c r="BTC77" s="22"/>
      <c r="BTD77" s="20"/>
      <c r="BTQ77" s="22"/>
      <c r="BTR77" s="20"/>
      <c r="BUE77" s="22"/>
      <c r="BUF77" s="20"/>
      <c r="BUS77" s="22"/>
      <c r="BUT77" s="20"/>
      <c r="BVG77" s="22"/>
      <c r="BVH77" s="20"/>
      <c r="BVU77" s="22"/>
      <c r="BVV77" s="20"/>
      <c r="BWI77" s="22"/>
      <c r="BWJ77" s="20"/>
      <c r="BWW77" s="22"/>
      <c r="BWX77" s="20"/>
      <c r="BXK77" s="22"/>
      <c r="BXL77" s="20"/>
      <c r="BXY77" s="22"/>
      <c r="BXZ77" s="20"/>
      <c r="BYM77" s="22"/>
      <c r="BYN77" s="20"/>
      <c r="BZA77" s="22"/>
      <c r="BZB77" s="20"/>
      <c r="BZO77" s="22"/>
      <c r="BZP77" s="20"/>
      <c r="CAC77" s="22"/>
      <c r="CAD77" s="20"/>
      <c r="CAQ77" s="22"/>
      <c r="CAR77" s="20"/>
      <c r="CBE77" s="22"/>
      <c r="CBF77" s="20"/>
      <c r="CBS77" s="22"/>
      <c r="CBT77" s="20"/>
      <c r="CCG77" s="22"/>
      <c r="CCH77" s="20"/>
      <c r="CCU77" s="22"/>
      <c r="CCV77" s="20"/>
      <c r="CDI77" s="22"/>
      <c r="CDJ77" s="20"/>
      <c r="CDW77" s="22"/>
      <c r="CDX77" s="20"/>
      <c r="CEK77" s="22"/>
      <c r="CEL77" s="20"/>
      <c r="CEY77" s="22"/>
      <c r="CEZ77" s="20"/>
      <c r="CFM77" s="22"/>
      <c r="CFN77" s="20"/>
      <c r="CGA77" s="22"/>
      <c r="CGB77" s="20"/>
      <c r="CGO77" s="22"/>
      <c r="CGP77" s="20"/>
      <c r="CHC77" s="22"/>
      <c r="CHD77" s="20"/>
      <c r="CHQ77" s="22"/>
      <c r="CHR77" s="20"/>
      <c r="CIE77" s="22"/>
      <c r="CIF77" s="20"/>
      <c r="CIS77" s="22"/>
      <c r="CIT77" s="20"/>
      <c r="CJG77" s="22"/>
      <c r="CJH77" s="20"/>
      <c r="CJU77" s="22"/>
      <c r="CJV77" s="20"/>
      <c r="CKI77" s="22"/>
      <c r="CKJ77" s="20"/>
      <c r="CKW77" s="22"/>
      <c r="CKX77" s="20"/>
      <c r="CLK77" s="22"/>
      <c r="CLL77" s="20"/>
      <c r="CLY77" s="22"/>
      <c r="CLZ77" s="20"/>
      <c r="CMM77" s="22"/>
      <c r="CMN77" s="20"/>
      <c r="CNA77" s="22"/>
      <c r="CNB77" s="20"/>
      <c r="CNO77" s="22"/>
      <c r="CNP77" s="20"/>
      <c r="COC77" s="22"/>
      <c r="COD77" s="20"/>
      <c r="COQ77" s="22"/>
      <c r="COR77" s="20"/>
      <c r="CPE77" s="22"/>
      <c r="CPF77" s="20"/>
      <c r="CPS77" s="22"/>
      <c r="CPT77" s="20"/>
      <c r="CQG77" s="22"/>
      <c r="CQH77" s="20"/>
      <c r="CQU77" s="22"/>
      <c r="CQV77" s="20"/>
      <c r="CRI77" s="22"/>
      <c r="CRJ77" s="20"/>
      <c r="CRW77" s="22"/>
      <c r="CRX77" s="20"/>
      <c r="CSK77" s="22"/>
      <c r="CSL77" s="20"/>
      <c r="CSY77" s="22"/>
      <c r="CSZ77" s="20"/>
      <c r="CTM77" s="22"/>
      <c r="CTN77" s="20"/>
      <c r="CUA77" s="22"/>
      <c r="CUB77" s="20"/>
      <c r="CUO77" s="22"/>
      <c r="CUP77" s="20"/>
      <c r="CVC77" s="22"/>
      <c r="CVD77" s="20"/>
      <c r="CVQ77" s="22"/>
      <c r="CVR77" s="20"/>
      <c r="CWE77" s="22"/>
      <c r="CWF77" s="20"/>
      <c r="CWS77" s="22"/>
      <c r="CWT77" s="20"/>
      <c r="CXG77" s="22"/>
      <c r="CXH77" s="20"/>
      <c r="CXU77" s="22"/>
      <c r="CXV77" s="20"/>
      <c r="CYI77" s="22"/>
      <c r="CYJ77" s="20"/>
      <c r="CYW77" s="22"/>
      <c r="CYX77" s="20"/>
      <c r="CZK77" s="22"/>
      <c r="CZL77" s="20"/>
      <c r="CZY77" s="22"/>
      <c r="CZZ77" s="20"/>
      <c r="DAM77" s="22"/>
      <c r="DAN77" s="20"/>
      <c r="DBA77" s="22"/>
      <c r="DBB77" s="20"/>
      <c r="DBO77" s="22"/>
      <c r="DBP77" s="20"/>
      <c r="DCC77" s="22"/>
      <c r="DCD77" s="20"/>
      <c r="DCQ77" s="22"/>
      <c r="DCR77" s="20"/>
      <c r="DDE77" s="22"/>
      <c r="DDF77" s="20"/>
      <c r="DDS77" s="22"/>
      <c r="DDT77" s="20"/>
      <c r="DEG77" s="22"/>
      <c r="DEH77" s="20"/>
      <c r="DEU77" s="22"/>
      <c r="DEV77" s="20"/>
      <c r="DFI77" s="22"/>
      <c r="DFJ77" s="20"/>
      <c r="DFW77" s="22"/>
      <c r="DFX77" s="20"/>
      <c r="DGK77" s="22"/>
      <c r="DGL77" s="20"/>
      <c r="DGY77" s="22"/>
      <c r="DGZ77" s="20"/>
      <c r="DHM77" s="22"/>
      <c r="DHN77" s="20"/>
      <c r="DIA77" s="22"/>
      <c r="DIB77" s="20"/>
      <c r="DIO77" s="22"/>
      <c r="DIP77" s="20"/>
      <c r="DJC77" s="22"/>
      <c r="DJD77" s="20"/>
      <c r="DJQ77" s="22"/>
      <c r="DJR77" s="20"/>
      <c r="DKE77" s="22"/>
      <c r="DKF77" s="20"/>
      <c r="DKS77" s="22"/>
      <c r="DKT77" s="20"/>
      <c r="DLG77" s="22"/>
      <c r="DLH77" s="20"/>
      <c r="DLU77" s="22"/>
      <c r="DLV77" s="20"/>
      <c r="DMI77" s="22"/>
      <c r="DMJ77" s="20"/>
      <c r="DMW77" s="22"/>
      <c r="DMX77" s="20"/>
      <c r="DNK77" s="22"/>
      <c r="DNL77" s="20"/>
      <c r="DNY77" s="22"/>
      <c r="DNZ77" s="20"/>
      <c r="DOM77" s="22"/>
      <c r="DON77" s="20"/>
      <c r="DPA77" s="22"/>
      <c r="DPB77" s="20"/>
      <c r="DPO77" s="22"/>
      <c r="DPP77" s="20"/>
      <c r="DQC77" s="22"/>
      <c r="DQD77" s="20"/>
      <c r="DQQ77" s="22"/>
      <c r="DQR77" s="20"/>
      <c r="DRE77" s="22"/>
      <c r="DRF77" s="20"/>
      <c r="DRS77" s="22"/>
      <c r="DRT77" s="20"/>
      <c r="DSG77" s="22"/>
      <c r="DSH77" s="20"/>
      <c r="DSU77" s="22"/>
      <c r="DSV77" s="20"/>
      <c r="DTI77" s="22"/>
      <c r="DTJ77" s="20"/>
      <c r="DTW77" s="22"/>
      <c r="DTX77" s="20"/>
      <c r="DUK77" s="22"/>
      <c r="DUL77" s="20"/>
      <c r="DUY77" s="22"/>
      <c r="DUZ77" s="20"/>
      <c r="DVM77" s="22"/>
      <c r="DVN77" s="20"/>
      <c r="DWA77" s="22"/>
      <c r="DWB77" s="20"/>
      <c r="DWO77" s="22"/>
      <c r="DWP77" s="20"/>
      <c r="DXC77" s="22"/>
      <c r="DXD77" s="20"/>
      <c r="DXQ77" s="22"/>
      <c r="DXR77" s="20"/>
      <c r="DYE77" s="22"/>
      <c r="DYF77" s="20"/>
      <c r="DYS77" s="22"/>
      <c r="DYT77" s="20"/>
      <c r="DZG77" s="22"/>
      <c r="DZH77" s="20"/>
      <c r="DZU77" s="22"/>
      <c r="DZV77" s="20"/>
      <c r="EAI77" s="22"/>
      <c r="EAJ77" s="20"/>
      <c r="EAW77" s="22"/>
      <c r="EAX77" s="20"/>
      <c r="EBK77" s="22"/>
      <c r="EBL77" s="20"/>
      <c r="EBY77" s="22"/>
      <c r="EBZ77" s="20"/>
      <c r="ECM77" s="22"/>
      <c r="ECN77" s="20"/>
      <c r="EDA77" s="22"/>
      <c r="EDB77" s="20"/>
      <c r="EDO77" s="22"/>
      <c r="EDP77" s="20"/>
      <c r="EEC77" s="22"/>
      <c r="EED77" s="20"/>
      <c r="EEQ77" s="22"/>
      <c r="EER77" s="20"/>
      <c r="EFE77" s="22"/>
      <c r="EFF77" s="20"/>
      <c r="EFS77" s="22"/>
      <c r="EFT77" s="20"/>
      <c r="EGG77" s="22"/>
      <c r="EGH77" s="20"/>
      <c r="EGU77" s="22"/>
      <c r="EGV77" s="20"/>
      <c r="EHI77" s="22"/>
      <c r="EHJ77" s="20"/>
      <c r="EHW77" s="22"/>
      <c r="EHX77" s="20"/>
      <c r="EIK77" s="22"/>
      <c r="EIL77" s="20"/>
      <c r="EIY77" s="22"/>
      <c r="EIZ77" s="20"/>
      <c r="EJM77" s="22"/>
      <c r="EJN77" s="20"/>
      <c r="EKA77" s="22"/>
      <c r="EKB77" s="20"/>
      <c r="EKO77" s="22"/>
      <c r="EKP77" s="20"/>
      <c r="ELC77" s="22"/>
      <c r="ELD77" s="20"/>
      <c r="ELQ77" s="22"/>
      <c r="ELR77" s="20"/>
      <c r="EME77" s="22"/>
      <c r="EMF77" s="20"/>
      <c r="EMS77" s="22"/>
      <c r="EMT77" s="20"/>
      <c r="ENG77" s="22"/>
      <c r="ENH77" s="20"/>
      <c r="ENU77" s="22"/>
      <c r="ENV77" s="20"/>
      <c r="EOI77" s="22"/>
      <c r="EOJ77" s="20"/>
      <c r="EOW77" s="22"/>
      <c r="EOX77" s="20"/>
      <c r="EPK77" s="22"/>
      <c r="EPL77" s="20"/>
      <c r="EPY77" s="22"/>
      <c r="EPZ77" s="20"/>
      <c r="EQM77" s="22"/>
      <c r="EQN77" s="20"/>
      <c r="ERA77" s="22"/>
      <c r="ERB77" s="20"/>
      <c r="ERO77" s="22"/>
      <c r="ERP77" s="20"/>
      <c r="ESC77" s="22"/>
      <c r="ESD77" s="20"/>
      <c r="ESQ77" s="22"/>
      <c r="ESR77" s="20"/>
      <c r="ETE77" s="22"/>
      <c r="ETF77" s="20"/>
      <c r="ETS77" s="22"/>
      <c r="ETT77" s="20"/>
      <c r="EUG77" s="22"/>
      <c r="EUH77" s="20"/>
      <c r="EUU77" s="22"/>
      <c r="EUV77" s="20"/>
      <c r="EVI77" s="22"/>
      <c r="EVJ77" s="20"/>
      <c r="EVW77" s="22"/>
      <c r="EVX77" s="20"/>
      <c r="EWK77" s="22"/>
      <c r="EWL77" s="20"/>
      <c r="EWY77" s="22"/>
      <c r="EWZ77" s="20"/>
      <c r="EXM77" s="22"/>
      <c r="EXN77" s="20"/>
      <c r="EYA77" s="22"/>
      <c r="EYB77" s="20"/>
      <c r="EYO77" s="22"/>
      <c r="EYP77" s="20"/>
      <c r="EZC77" s="22"/>
      <c r="EZD77" s="20"/>
      <c r="EZQ77" s="22"/>
      <c r="EZR77" s="20"/>
      <c r="FAE77" s="22"/>
      <c r="FAF77" s="20"/>
      <c r="FAS77" s="22"/>
      <c r="FAT77" s="20"/>
      <c r="FBG77" s="22"/>
      <c r="FBH77" s="20"/>
      <c r="FBU77" s="22"/>
      <c r="FBV77" s="20"/>
      <c r="FCI77" s="22"/>
      <c r="FCJ77" s="20"/>
      <c r="FCW77" s="22"/>
      <c r="FCX77" s="20"/>
      <c r="FDK77" s="22"/>
      <c r="FDL77" s="20"/>
      <c r="FDY77" s="22"/>
      <c r="FDZ77" s="20"/>
      <c r="FEM77" s="22"/>
      <c r="FEN77" s="20"/>
      <c r="FFA77" s="22"/>
      <c r="FFB77" s="20"/>
      <c r="FFO77" s="22"/>
      <c r="FFP77" s="20"/>
      <c r="FGC77" s="22"/>
      <c r="FGD77" s="20"/>
      <c r="FGQ77" s="22"/>
      <c r="FGR77" s="20"/>
      <c r="FHE77" s="22"/>
      <c r="FHF77" s="20"/>
      <c r="FHS77" s="22"/>
      <c r="FHT77" s="20"/>
      <c r="FIG77" s="22"/>
      <c r="FIH77" s="20"/>
      <c r="FIU77" s="22"/>
      <c r="FIV77" s="20"/>
      <c r="FJI77" s="22"/>
      <c r="FJJ77" s="20"/>
      <c r="FJW77" s="22"/>
      <c r="FJX77" s="20"/>
      <c r="FKK77" s="22"/>
      <c r="FKL77" s="20"/>
      <c r="FKY77" s="22"/>
      <c r="FKZ77" s="20"/>
      <c r="FLM77" s="22"/>
      <c r="FLN77" s="20"/>
      <c r="FMA77" s="22"/>
      <c r="FMB77" s="20"/>
      <c r="FMO77" s="22"/>
      <c r="FMP77" s="20"/>
      <c r="FNC77" s="22"/>
      <c r="FND77" s="20"/>
      <c r="FNQ77" s="22"/>
      <c r="FNR77" s="20"/>
      <c r="FOE77" s="22"/>
      <c r="FOF77" s="20"/>
      <c r="FOS77" s="22"/>
      <c r="FOT77" s="20"/>
      <c r="FPG77" s="22"/>
      <c r="FPH77" s="20"/>
      <c r="FPU77" s="22"/>
      <c r="FPV77" s="20"/>
      <c r="FQI77" s="22"/>
      <c r="FQJ77" s="20"/>
      <c r="FQW77" s="22"/>
      <c r="FQX77" s="20"/>
      <c r="FRK77" s="22"/>
      <c r="FRL77" s="20"/>
      <c r="FRY77" s="22"/>
      <c r="FRZ77" s="20"/>
      <c r="FSM77" s="22"/>
      <c r="FSN77" s="20"/>
      <c r="FTA77" s="22"/>
      <c r="FTB77" s="20"/>
      <c r="FTO77" s="22"/>
      <c r="FTP77" s="20"/>
      <c r="FUC77" s="22"/>
      <c r="FUD77" s="20"/>
      <c r="FUQ77" s="22"/>
      <c r="FUR77" s="20"/>
      <c r="FVE77" s="22"/>
      <c r="FVF77" s="20"/>
      <c r="FVS77" s="22"/>
      <c r="FVT77" s="20"/>
      <c r="FWG77" s="22"/>
      <c r="FWH77" s="20"/>
      <c r="FWU77" s="22"/>
      <c r="FWV77" s="20"/>
      <c r="FXI77" s="22"/>
      <c r="FXJ77" s="20"/>
      <c r="FXW77" s="22"/>
      <c r="FXX77" s="20"/>
      <c r="FYK77" s="22"/>
      <c r="FYL77" s="20"/>
      <c r="FYY77" s="22"/>
      <c r="FYZ77" s="20"/>
      <c r="FZM77" s="22"/>
      <c r="FZN77" s="20"/>
      <c r="GAA77" s="22"/>
      <c r="GAB77" s="20"/>
      <c r="GAO77" s="22"/>
      <c r="GAP77" s="20"/>
      <c r="GBC77" s="22"/>
      <c r="GBD77" s="20"/>
      <c r="GBQ77" s="22"/>
      <c r="GBR77" s="20"/>
      <c r="GCE77" s="22"/>
      <c r="GCF77" s="20"/>
      <c r="GCS77" s="22"/>
      <c r="GCT77" s="20"/>
      <c r="GDG77" s="22"/>
      <c r="GDH77" s="20"/>
      <c r="GDU77" s="22"/>
      <c r="GDV77" s="20"/>
      <c r="GEI77" s="22"/>
      <c r="GEJ77" s="20"/>
      <c r="GEW77" s="22"/>
      <c r="GEX77" s="20"/>
      <c r="GFK77" s="22"/>
      <c r="GFL77" s="20"/>
      <c r="GFY77" s="22"/>
      <c r="GFZ77" s="20"/>
      <c r="GGM77" s="22"/>
      <c r="GGN77" s="20"/>
      <c r="GHA77" s="22"/>
      <c r="GHB77" s="20"/>
      <c r="GHO77" s="22"/>
      <c r="GHP77" s="20"/>
      <c r="GIC77" s="22"/>
      <c r="GID77" s="20"/>
      <c r="GIQ77" s="22"/>
      <c r="GIR77" s="20"/>
      <c r="GJE77" s="22"/>
      <c r="GJF77" s="20"/>
      <c r="GJS77" s="22"/>
      <c r="GJT77" s="20"/>
      <c r="GKG77" s="22"/>
      <c r="GKH77" s="20"/>
      <c r="GKU77" s="22"/>
      <c r="GKV77" s="20"/>
      <c r="GLI77" s="22"/>
      <c r="GLJ77" s="20"/>
      <c r="GLW77" s="22"/>
      <c r="GLX77" s="20"/>
      <c r="GMK77" s="22"/>
      <c r="GML77" s="20"/>
      <c r="GMY77" s="22"/>
      <c r="GMZ77" s="20"/>
      <c r="GNM77" s="22"/>
      <c r="GNN77" s="20"/>
      <c r="GOA77" s="22"/>
      <c r="GOB77" s="20"/>
      <c r="GOO77" s="22"/>
      <c r="GOP77" s="20"/>
      <c r="GPC77" s="22"/>
      <c r="GPD77" s="20"/>
      <c r="GPQ77" s="22"/>
      <c r="GPR77" s="20"/>
      <c r="GQE77" s="22"/>
      <c r="GQF77" s="20"/>
      <c r="GQS77" s="22"/>
      <c r="GQT77" s="20"/>
      <c r="GRG77" s="22"/>
      <c r="GRH77" s="20"/>
      <c r="GRU77" s="22"/>
      <c r="GRV77" s="20"/>
      <c r="GSI77" s="22"/>
      <c r="GSJ77" s="20"/>
      <c r="GSW77" s="22"/>
      <c r="GSX77" s="20"/>
      <c r="GTK77" s="22"/>
      <c r="GTL77" s="20"/>
      <c r="GTY77" s="22"/>
      <c r="GTZ77" s="20"/>
      <c r="GUM77" s="22"/>
      <c r="GUN77" s="20"/>
      <c r="GVA77" s="22"/>
      <c r="GVB77" s="20"/>
      <c r="GVO77" s="22"/>
      <c r="GVP77" s="20"/>
      <c r="GWC77" s="22"/>
      <c r="GWD77" s="20"/>
      <c r="GWQ77" s="22"/>
      <c r="GWR77" s="20"/>
      <c r="GXE77" s="22"/>
      <c r="GXF77" s="20"/>
      <c r="GXS77" s="22"/>
      <c r="GXT77" s="20"/>
      <c r="GYG77" s="22"/>
      <c r="GYH77" s="20"/>
      <c r="GYU77" s="22"/>
      <c r="GYV77" s="20"/>
      <c r="GZI77" s="22"/>
      <c r="GZJ77" s="20"/>
      <c r="GZW77" s="22"/>
      <c r="GZX77" s="20"/>
      <c r="HAK77" s="22"/>
      <c r="HAL77" s="20"/>
      <c r="HAY77" s="22"/>
      <c r="HAZ77" s="20"/>
      <c r="HBM77" s="22"/>
      <c r="HBN77" s="20"/>
      <c r="HCA77" s="22"/>
      <c r="HCB77" s="20"/>
      <c r="HCO77" s="22"/>
      <c r="HCP77" s="20"/>
      <c r="HDC77" s="22"/>
      <c r="HDD77" s="20"/>
      <c r="HDQ77" s="22"/>
      <c r="HDR77" s="20"/>
      <c r="HEE77" s="22"/>
      <c r="HEF77" s="20"/>
      <c r="HES77" s="22"/>
      <c r="HET77" s="20"/>
      <c r="HFG77" s="22"/>
      <c r="HFH77" s="20"/>
      <c r="HFU77" s="22"/>
      <c r="HFV77" s="20"/>
      <c r="HGI77" s="22"/>
      <c r="HGJ77" s="20"/>
      <c r="HGW77" s="22"/>
      <c r="HGX77" s="20"/>
      <c r="HHK77" s="22"/>
      <c r="HHL77" s="20"/>
      <c r="HHY77" s="22"/>
      <c r="HHZ77" s="20"/>
      <c r="HIM77" s="22"/>
      <c r="HIN77" s="20"/>
      <c r="HJA77" s="22"/>
      <c r="HJB77" s="20"/>
      <c r="HJO77" s="22"/>
      <c r="HJP77" s="20"/>
      <c r="HKC77" s="22"/>
      <c r="HKD77" s="20"/>
      <c r="HKQ77" s="22"/>
      <c r="HKR77" s="20"/>
      <c r="HLE77" s="22"/>
      <c r="HLF77" s="20"/>
      <c r="HLS77" s="22"/>
      <c r="HLT77" s="20"/>
      <c r="HMG77" s="22"/>
      <c r="HMH77" s="20"/>
      <c r="HMU77" s="22"/>
      <c r="HMV77" s="20"/>
      <c r="HNI77" s="22"/>
      <c r="HNJ77" s="20"/>
      <c r="HNW77" s="22"/>
      <c r="HNX77" s="20"/>
      <c r="HOK77" s="22"/>
      <c r="HOL77" s="20"/>
      <c r="HOY77" s="22"/>
      <c r="HOZ77" s="20"/>
      <c r="HPM77" s="22"/>
      <c r="HPN77" s="20"/>
      <c r="HQA77" s="22"/>
      <c r="HQB77" s="20"/>
      <c r="HQO77" s="22"/>
      <c r="HQP77" s="20"/>
      <c r="HRC77" s="22"/>
      <c r="HRD77" s="20"/>
      <c r="HRQ77" s="22"/>
      <c r="HRR77" s="20"/>
      <c r="HSE77" s="22"/>
      <c r="HSF77" s="20"/>
      <c r="HSS77" s="22"/>
      <c r="HST77" s="20"/>
      <c r="HTG77" s="22"/>
      <c r="HTH77" s="20"/>
      <c r="HTU77" s="22"/>
      <c r="HTV77" s="20"/>
      <c r="HUI77" s="22"/>
      <c r="HUJ77" s="20"/>
      <c r="HUW77" s="22"/>
      <c r="HUX77" s="20"/>
      <c r="HVK77" s="22"/>
      <c r="HVL77" s="20"/>
      <c r="HVY77" s="22"/>
      <c r="HVZ77" s="20"/>
      <c r="HWM77" s="22"/>
      <c r="HWN77" s="20"/>
      <c r="HXA77" s="22"/>
      <c r="HXB77" s="20"/>
      <c r="HXO77" s="22"/>
      <c r="HXP77" s="20"/>
      <c r="HYC77" s="22"/>
      <c r="HYD77" s="20"/>
      <c r="HYQ77" s="22"/>
      <c r="HYR77" s="20"/>
      <c r="HZE77" s="22"/>
      <c r="HZF77" s="20"/>
      <c r="HZS77" s="22"/>
      <c r="HZT77" s="20"/>
      <c r="IAG77" s="22"/>
      <c r="IAH77" s="20"/>
      <c r="IAU77" s="22"/>
      <c r="IAV77" s="20"/>
      <c r="IBI77" s="22"/>
      <c r="IBJ77" s="20"/>
      <c r="IBW77" s="22"/>
      <c r="IBX77" s="20"/>
      <c r="ICK77" s="22"/>
      <c r="ICL77" s="20"/>
      <c r="ICY77" s="22"/>
      <c r="ICZ77" s="20"/>
      <c r="IDM77" s="22"/>
      <c r="IDN77" s="20"/>
      <c r="IEA77" s="22"/>
      <c r="IEB77" s="20"/>
      <c r="IEO77" s="22"/>
      <c r="IEP77" s="20"/>
      <c r="IFC77" s="22"/>
      <c r="IFD77" s="20"/>
      <c r="IFQ77" s="22"/>
      <c r="IFR77" s="20"/>
      <c r="IGE77" s="22"/>
      <c r="IGF77" s="20"/>
      <c r="IGS77" s="22"/>
      <c r="IGT77" s="20"/>
      <c r="IHG77" s="22"/>
      <c r="IHH77" s="20"/>
      <c r="IHU77" s="22"/>
      <c r="IHV77" s="20"/>
      <c r="III77" s="22"/>
      <c r="IIJ77" s="20"/>
      <c r="IIW77" s="22"/>
      <c r="IIX77" s="20"/>
      <c r="IJK77" s="22"/>
      <c r="IJL77" s="20"/>
      <c r="IJY77" s="22"/>
      <c r="IJZ77" s="20"/>
      <c r="IKM77" s="22"/>
      <c r="IKN77" s="20"/>
      <c r="ILA77" s="22"/>
      <c r="ILB77" s="20"/>
      <c r="ILO77" s="22"/>
      <c r="ILP77" s="20"/>
      <c r="IMC77" s="22"/>
      <c r="IMD77" s="20"/>
      <c r="IMQ77" s="22"/>
      <c r="IMR77" s="20"/>
      <c r="INE77" s="22"/>
      <c r="INF77" s="20"/>
      <c r="INS77" s="22"/>
      <c r="INT77" s="20"/>
      <c r="IOG77" s="22"/>
      <c r="IOH77" s="20"/>
      <c r="IOU77" s="22"/>
      <c r="IOV77" s="20"/>
      <c r="IPI77" s="22"/>
      <c r="IPJ77" s="20"/>
      <c r="IPW77" s="22"/>
      <c r="IPX77" s="20"/>
      <c r="IQK77" s="22"/>
      <c r="IQL77" s="20"/>
      <c r="IQY77" s="22"/>
      <c r="IQZ77" s="20"/>
      <c r="IRM77" s="22"/>
      <c r="IRN77" s="20"/>
      <c r="ISA77" s="22"/>
      <c r="ISB77" s="20"/>
      <c r="ISO77" s="22"/>
      <c r="ISP77" s="20"/>
      <c r="ITC77" s="22"/>
      <c r="ITD77" s="20"/>
      <c r="ITQ77" s="22"/>
      <c r="ITR77" s="20"/>
      <c r="IUE77" s="22"/>
      <c r="IUF77" s="20"/>
      <c r="IUS77" s="22"/>
      <c r="IUT77" s="20"/>
      <c r="IVG77" s="22"/>
      <c r="IVH77" s="20"/>
      <c r="IVU77" s="22"/>
      <c r="IVV77" s="20"/>
      <c r="IWI77" s="22"/>
      <c r="IWJ77" s="20"/>
      <c r="IWW77" s="22"/>
      <c r="IWX77" s="20"/>
      <c r="IXK77" s="22"/>
      <c r="IXL77" s="20"/>
      <c r="IXY77" s="22"/>
      <c r="IXZ77" s="20"/>
      <c r="IYM77" s="22"/>
      <c r="IYN77" s="20"/>
      <c r="IZA77" s="22"/>
      <c r="IZB77" s="20"/>
      <c r="IZO77" s="22"/>
      <c r="IZP77" s="20"/>
      <c r="JAC77" s="22"/>
      <c r="JAD77" s="20"/>
      <c r="JAQ77" s="22"/>
      <c r="JAR77" s="20"/>
      <c r="JBE77" s="22"/>
      <c r="JBF77" s="20"/>
      <c r="JBS77" s="22"/>
      <c r="JBT77" s="20"/>
      <c r="JCG77" s="22"/>
      <c r="JCH77" s="20"/>
      <c r="JCU77" s="22"/>
      <c r="JCV77" s="20"/>
      <c r="JDI77" s="22"/>
      <c r="JDJ77" s="20"/>
      <c r="JDW77" s="22"/>
      <c r="JDX77" s="20"/>
      <c r="JEK77" s="22"/>
      <c r="JEL77" s="20"/>
      <c r="JEY77" s="22"/>
      <c r="JEZ77" s="20"/>
      <c r="JFM77" s="22"/>
      <c r="JFN77" s="20"/>
      <c r="JGA77" s="22"/>
      <c r="JGB77" s="20"/>
      <c r="JGO77" s="22"/>
      <c r="JGP77" s="20"/>
      <c r="JHC77" s="22"/>
      <c r="JHD77" s="20"/>
      <c r="JHQ77" s="22"/>
      <c r="JHR77" s="20"/>
      <c r="JIE77" s="22"/>
      <c r="JIF77" s="20"/>
      <c r="JIS77" s="22"/>
      <c r="JIT77" s="20"/>
      <c r="JJG77" s="22"/>
      <c r="JJH77" s="20"/>
      <c r="JJU77" s="22"/>
      <c r="JJV77" s="20"/>
      <c r="JKI77" s="22"/>
      <c r="JKJ77" s="20"/>
      <c r="JKW77" s="22"/>
      <c r="JKX77" s="20"/>
      <c r="JLK77" s="22"/>
      <c r="JLL77" s="20"/>
      <c r="JLY77" s="22"/>
      <c r="JLZ77" s="20"/>
      <c r="JMM77" s="22"/>
      <c r="JMN77" s="20"/>
      <c r="JNA77" s="22"/>
      <c r="JNB77" s="20"/>
      <c r="JNO77" s="22"/>
      <c r="JNP77" s="20"/>
      <c r="JOC77" s="22"/>
      <c r="JOD77" s="20"/>
      <c r="JOQ77" s="22"/>
      <c r="JOR77" s="20"/>
      <c r="JPE77" s="22"/>
      <c r="JPF77" s="20"/>
      <c r="JPS77" s="22"/>
      <c r="JPT77" s="20"/>
      <c r="JQG77" s="22"/>
      <c r="JQH77" s="20"/>
      <c r="JQU77" s="22"/>
      <c r="JQV77" s="20"/>
      <c r="JRI77" s="22"/>
      <c r="JRJ77" s="20"/>
      <c r="JRW77" s="22"/>
      <c r="JRX77" s="20"/>
      <c r="JSK77" s="22"/>
      <c r="JSL77" s="20"/>
      <c r="JSY77" s="22"/>
      <c r="JSZ77" s="20"/>
      <c r="JTM77" s="22"/>
      <c r="JTN77" s="20"/>
      <c r="JUA77" s="22"/>
      <c r="JUB77" s="20"/>
      <c r="JUO77" s="22"/>
      <c r="JUP77" s="20"/>
      <c r="JVC77" s="22"/>
      <c r="JVD77" s="20"/>
      <c r="JVQ77" s="22"/>
      <c r="JVR77" s="20"/>
      <c r="JWE77" s="22"/>
      <c r="JWF77" s="20"/>
      <c r="JWS77" s="22"/>
      <c r="JWT77" s="20"/>
      <c r="JXG77" s="22"/>
      <c r="JXH77" s="20"/>
      <c r="JXU77" s="22"/>
      <c r="JXV77" s="20"/>
      <c r="JYI77" s="22"/>
      <c r="JYJ77" s="20"/>
      <c r="JYW77" s="22"/>
      <c r="JYX77" s="20"/>
      <c r="JZK77" s="22"/>
      <c r="JZL77" s="20"/>
      <c r="JZY77" s="22"/>
      <c r="JZZ77" s="20"/>
      <c r="KAM77" s="22"/>
      <c r="KAN77" s="20"/>
      <c r="KBA77" s="22"/>
      <c r="KBB77" s="20"/>
      <c r="KBO77" s="22"/>
      <c r="KBP77" s="20"/>
      <c r="KCC77" s="22"/>
      <c r="KCD77" s="20"/>
      <c r="KCQ77" s="22"/>
      <c r="KCR77" s="20"/>
      <c r="KDE77" s="22"/>
      <c r="KDF77" s="20"/>
      <c r="KDS77" s="22"/>
      <c r="KDT77" s="20"/>
      <c r="KEG77" s="22"/>
      <c r="KEH77" s="20"/>
      <c r="KEU77" s="22"/>
      <c r="KEV77" s="20"/>
      <c r="KFI77" s="22"/>
      <c r="KFJ77" s="20"/>
      <c r="KFW77" s="22"/>
      <c r="KFX77" s="20"/>
      <c r="KGK77" s="22"/>
      <c r="KGL77" s="20"/>
      <c r="KGY77" s="22"/>
      <c r="KGZ77" s="20"/>
      <c r="KHM77" s="22"/>
      <c r="KHN77" s="20"/>
      <c r="KIA77" s="22"/>
      <c r="KIB77" s="20"/>
      <c r="KIO77" s="22"/>
      <c r="KIP77" s="20"/>
      <c r="KJC77" s="22"/>
      <c r="KJD77" s="20"/>
      <c r="KJQ77" s="22"/>
      <c r="KJR77" s="20"/>
      <c r="KKE77" s="22"/>
      <c r="KKF77" s="20"/>
      <c r="KKS77" s="22"/>
      <c r="KKT77" s="20"/>
      <c r="KLG77" s="22"/>
      <c r="KLH77" s="20"/>
      <c r="KLU77" s="22"/>
      <c r="KLV77" s="20"/>
      <c r="KMI77" s="22"/>
      <c r="KMJ77" s="20"/>
      <c r="KMW77" s="22"/>
      <c r="KMX77" s="20"/>
      <c r="KNK77" s="22"/>
      <c r="KNL77" s="20"/>
      <c r="KNY77" s="22"/>
      <c r="KNZ77" s="20"/>
      <c r="KOM77" s="22"/>
      <c r="KON77" s="20"/>
      <c r="KPA77" s="22"/>
      <c r="KPB77" s="20"/>
      <c r="KPO77" s="22"/>
      <c r="KPP77" s="20"/>
      <c r="KQC77" s="22"/>
      <c r="KQD77" s="20"/>
      <c r="KQQ77" s="22"/>
      <c r="KQR77" s="20"/>
      <c r="KRE77" s="22"/>
      <c r="KRF77" s="20"/>
      <c r="KRS77" s="22"/>
      <c r="KRT77" s="20"/>
      <c r="KSG77" s="22"/>
      <c r="KSH77" s="20"/>
      <c r="KSU77" s="22"/>
      <c r="KSV77" s="20"/>
      <c r="KTI77" s="22"/>
      <c r="KTJ77" s="20"/>
      <c r="KTW77" s="22"/>
      <c r="KTX77" s="20"/>
      <c r="KUK77" s="22"/>
      <c r="KUL77" s="20"/>
      <c r="KUY77" s="22"/>
      <c r="KUZ77" s="20"/>
      <c r="KVM77" s="22"/>
      <c r="KVN77" s="20"/>
      <c r="KWA77" s="22"/>
      <c r="KWB77" s="20"/>
      <c r="KWO77" s="22"/>
      <c r="KWP77" s="20"/>
      <c r="KXC77" s="22"/>
      <c r="KXD77" s="20"/>
      <c r="KXQ77" s="22"/>
      <c r="KXR77" s="20"/>
      <c r="KYE77" s="22"/>
      <c r="KYF77" s="20"/>
      <c r="KYS77" s="22"/>
      <c r="KYT77" s="20"/>
      <c r="KZG77" s="22"/>
      <c r="KZH77" s="20"/>
      <c r="KZU77" s="22"/>
      <c r="KZV77" s="20"/>
      <c r="LAI77" s="22"/>
      <c r="LAJ77" s="20"/>
      <c r="LAW77" s="22"/>
      <c r="LAX77" s="20"/>
      <c r="LBK77" s="22"/>
      <c r="LBL77" s="20"/>
      <c r="LBY77" s="22"/>
      <c r="LBZ77" s="20"/>
      <c r="LCM77" s="22"/>
      <c r="LCN77" s="20"/>
      <c r="LDA77" s="22"/>
      <c r="LDB77" s="20"/>
      <c r="LDO77" s="22"/>
      <c r="LDP77" s="20"/>
      <c r="LEC77" s="22"/>
      <c r="LED77" s="20"/>
      <c r="LEQ77" s="22"/>
      <c r="LER77" s="20"/>
      <c r="LFE77" s="22"/>
      <c r="LFF77" s="20"/>
      <c r="LFS77" s="22"/>
      <c r="LFT77" s="20"/>
      <c r="LGG77" s="22"/>
      <c r="LGH77" s="20"/>
      <c r="LGU77" s="22"/>
      <c r="LGV77" s="20"/>
      <c r="LHI77" s="22"/>
      <c r="LHJ77" s="20"/>
      <c r="LHW77" s="22"/>
      <c r="LHX77" s="20"/>
      <c r="LIK77" s="22"/>
      <c r="LIL77" s="20"/>
      <c r="LIY77" s="22"/>
      <c r="LIZ77" s="20"/>
      <c r="LJM77" s="22"/>
      <c r="LJN77" s="20"/>
      <c r="LKA77" s="22"/>
      <c r="LKB77" s="20"/>
      <c r="LKO77" s="22"/>
      <c r="LKP77" s="20"/>
      <c r="LLC77" s="22"/>
      <c r="LLD77" s="20"/>
      <c r="LLQ77" s="22"/>
      <c r="LLR77" s="20"/>
      <c r="LME77" s="22"/>
      <c r="LMF77" s="20"/>
      <c r="LMS77" s="22"/>
      <c r="LMT77" s="20"/>
      <c r="LNG77" s="22"/>
      <c r="LNH77" s="20"/>
      <c r="LNU77" s="22"/>
      <c r="LNV77" s="20"/>
      <c r="LOI77" s="22"/>
      <c r="LOJ77" s="20"/>
      <c r="LOW77" s="22"/>
      <c r="LOX77" s="20"/>
      <c r="LPK77" s="22"/>
      <c r="LPL77" s="20"/>
      <c r="LPY77" s="22"/>
      <c r="LPZ77" s="20"/>
      <c r="LQM77" s="22"/>
      <c r="LQN77" s="20"/>
      <c r="LRA77" s="22"/>
      <c r="LRB77" s="20"/>
      <c r="LRO77" s="22"/>
      <c r="LRP77" s="20"/>
      <c r="LSC77" s="22"/>
      <c r="LSD77" s="20"/>
      <c r="LSQ77" s="22"/>
      <c r="LSR77" s="20"/>
      <c r="LTE77" s="22"/>
      <c r="LTF77" s="20"/>
      <c r="LTS77" s="22"/>
      <c r="LTT77" s="20"/>
      <c r="LUG77" s="22"/>
      <c r="LUH77" s="20"/>
      <c r="LUU77" s="22"/>
      <c r="LUV77" s="20"/>
      <c r="LVI77" s="22"/>
      <c r="LVJ77" s="20"/>
      <c r="LVW77" s="22"/>
      <c r="LVX77" s="20"/>
      <c r="LWK77" s="22"/>
      <c r="LWL77" s="20"/>
      <c r="LWY77" s="22"/>
      <c r="LWZ77" s="20"/>
      <c r="LXM77" s="22"/>
      <c r="LXN77" s="20"/>
      <c r="LYA77" s="22"/>
      <c r="LYB77" s="20"/>
      <c r="LYO77" s="22"/>
      <c r="LYP77" s="20"/>
      <c r="LZC77" s="22"/>
      <c r="LZD77" s="20"/>
      <c r="LZQ77" s="22"/>
      <c r="LZR77" s="20"/>
      <c r="MAE77" s="22"/>
      <c r="MAF77" s="20"/>
      <c r="MAS77" s="22"/>
      <c r="MAT77" s="20"/>
      <c r="MBG77" s="22"/>
      <c r="MBH77" s="20"/>
      <c r="MBU77" s="22"/>
      <c r="MBV77" s="20"/>
      <c r="MCI77" s="22"/>
      <c r="MCJ77" s="20"/>
      <c r="MCW77" s="22"/>
      <c r="MCX77" s="20"/>
      <c r="MDK77" s="22"/>
      <c r="MDL77" s="20"/>
      <c r="MDY77" s="22"/>
      <c r="MDZ77" s="20"/>
      <c r="MEM77" s="22"/>
      <c r="MEN77" s="20"/>
      <c r="MFA77" s="22"/>
      <c r="MFB77" s="20"/>
      <c r="MFO77" s="22"/>
      <c r="MFP77" s="20"/>
      <c r="MGC77" s="22"/>
      <c r="MGD77" s="20"/>
      <c r="MGQ77" s="22"/>
      <c r="MGR77" s="20"/>
      <c r="MHE77" s="22"/>
      <c r="MHF77" s="20"/>
      <c r="MHS77" s="22"/>
      <c r="MHT77" s="20"/>
      <c r="MIG77" s="22"/>
      <c r="MIH77" s="20"/>
      <c r="MIU77" s="22"/>
      <c r="MIV77" s="20"/>
      <c r="MJI77" s="22"/>
      <c r="MJJ77" s="20"/>
      <c r="MJW77" s="22"/>
      <c r="MJX77" s="20"/>
      <c r="MKK77" s="22"/>
      <c r="MKL77" s="20"/>
      <c r="MKY77" s="22"/>
      <c r="MKZ77" s="20"/>
      <c r="MLM77" s="22"/>
      <c r="MLN77" s="20"/>
      <c r="MMA77" s="22"/>
      <c r="MMB77" s="20"/>
      <c r="MMO77" s="22"/>
      <c r="MMP77" s="20"/>
      <c r="MNC77" s="22"/>
      <c r="MND77" s="20"/>
      <c r="MNQ77" s="22"/>
      <c r="MNR77" s="20"/>
      <c r="MOE77" s="22"/>
      <c r="MOF77" s="20"/>
      <c r="MOS77" s="22"/>
      <c r="MOT77" s="20"/>
      <c r="MPG77" s="22"/>
      <c r="MPH77" s="20"/>
      <c r="MPU77" s="22"/>
      <c r="MPV77" s="20"/>
      <c r="MQI77" s="22"/>
      <c r="MQJ77" s="20"/>
      <c r="MQW77" s="22"/>
      <c r="MQX77" s="20"/>
      <c r="MRK77" s="22"/>
      <c r="MRL77" s="20"/>
      <c r="MRY77" s="22"/>
      <c r="MRZ77" s="20"/>
      <c r="MSM77" s="22"/>
      <c r="MSN77" s="20"/>
      <c r="MTA77" s="22"/>
      <c r="MTB77" s="20"/>
      <c r="MTO77" s="22"/>
      <c r="MTP77" s="20"/>
      <c r="MUC77" s="22"/>
      <c r="MUD77" s="20"/>
      <c r="MUQ77" s="22"/>
      <c r="MUR77" s="20"/>
      <c r="MVE77" s="22"/>
      <c r="MVF77" s="20"/>
      <c r="MVS77" s="22"/>
      <c r="MVT77" s="20"/>
      <c r="MWG77" s="22"/>
      <c r="MWH77" s="20"/>
      <c r="MWU77" s="22"/>
      <c r="MWV77" s="20"/>
      <c r="MXI77" s="22"/>
      <c r="MXJ77" s="20"/>
      <c r="MXW77" s="22"/>
      <c r="MXX77" s="20"/>
      <c r="MYK77" s="22"/>
      <c r="MYL77" s="20"/>
      <c r="MYY77" s="22"/>
      <c r="MYZ77" s="20"/>
      <c r="MZM77" s="22"/>
      <c r="MZN77" s="20"/>
      <c r="NAA77" s="22"/>
      <c r="NAB77" s="20"/>
      <c r="NAO77" s="22"/>
      <c r="NAP77" s="20"/>
      <c r="NBC77" s="22"/>
      <c r="NBD77" s="20"/>
      <c r="NBQ77" s="22"/>
      <c r="NBR77" s="20"/>
      <c r="NCE77" s="22"/>
      <c r="NCF77" s="20"/>
      <c r="NCS77" s="22"/>
      <c r="NCT77" s="20"/>
      <c r="NDG77" s="22"/>
      <c r="NDH77" s="20"/>
      <c r="NDU77" s="22"/>
      <c r="NDV77" s="20"/>
      <c r="NEI77" s="22"/>
      <c r="NEJ77" s="20"/>
      <c r="NEW77" s="22"/>
      <c r="NEX77" s="20"/>
      <c r="NFK77" s="22"/>
      <c r="NFL77" s="20"/>
      <c r="NFY77" s="22"/>
      <c r="NFZ77" s="20"/>
      <c r="NGM77" s="22"/>
      <c r="NGN77" s="20"/>
      <c r="NHA77" s="22"/>
      <c r="NHB77" s="20"/>
      <c r="NHO77" s="22"/>
      <c r="NHP77" s="20"/>
      <c r="NIC77" s="22"/>
      <c r="NID77" s="20"/>
      <c r="NIQ77" s="22"/>
      <c r="NIR77" s="20"/>
      <c r="NJE77" s="22"/>
      <c r="NJF77" s="20"/>
      <c r="NJS77" s="22"/>
      <c r="NJT77" s="20"/>
      <c r="NKG77" s="22"/>
      <c r="NKH77" s="20"/>
      <c r="NKU77" s="22"/>
      <c r="NKV77" s="20"/>
      <c r="NLI77" s="22"/>
      <c r="NLJ77" s="20"/>
      <c r="NLW77" s="22"/>
      <c r="NLX77" s="20"/>
      <c r="NMK77" s="22"/>
      <c r="NML77" s="20"/>
      <c r="NMY77" s="22"/>
      <c r="NMZ77" s="20"/>
      <c r="NNM77" s="22"/>
      <c r="NNN77" s="20"/>
      <c r="NOA77" s="22"/>
      <c r="NOB77" s="20"/>
      <c r="NOO77" s="22"/>
      <c r="NOP77" s="20"/>
      <c r="NPC77" s="22"/>
      <c r="NPD77" s="20"/>
      <c r="NPQ77" s="22"/>
      <c r="NPR77" s="20"/>
      <c r="NQE77" s="22"/>
      <c r="NQF77" s="20"/>
      <c r="NQS77" s="22"/>
      <c r="NQT77" s="20"/>
      <c r="NRG77" s="22"/>
      <c r="NRH77" s="20"/>
      <c r="NRU77" s="22"/>
      <c r="NRV77" s="20"/>
      <c r="NSI77" s="22"/>
      <c r="NSJ77" s="20"/>
      <c r="NSW77" s="22"/>
      <c r="NSX77" s="20"/>
      <c r="NTK77" s="22"/>
      <c r="NTL77" s="20"/>
      <c r="NTY77" s="22"/>
      <c r="NTZ77" s="20"/>
      <c r="NUM77" s="22"/>
      <c r="NUN77" s="20"/>
      <c r="NVA77" s="22"/>
      <c r="NVB77" s="20"/>
      <c r="NVO77" s="22"/>
      <c r="NVP77" s="20"/>
      <c r="NWC77" s="22"/>
      <c r="NWD77" s="20"/>
      <c r="NWQ77" s="22"/>
      <c r="NWR77" s="20"/>
      <c r="NXE77" s="22"/>
      <c r="NXF77" s="20"/>
      <c r="NXS77" s="22"/>
      <c r="NXT77" s="20"/>
      <c r="NYG77" s="22"/>
      <c r="NYH77" s="20"/>
      <c r="NYU77" s="22"/>
      <c r="NYV77" s="20"/>
      <c r="NZI77" s="22"/>
      <c r="NZJ77" s="20"/>
      <c r="NZW77" s="22"/>
      <c r="NZX77" s="20"/>
      <c r="OAK77" s="22"/>
      <c r="OAL77" s="20"/>
      <c r="OAY77" s="22"/>
      <c r="OAZ77" s="20"/>
      <c r="OBM77" s="22"/>
      <c r="OBN77" s="20"/>
      <c r="OCA77" s="22"/>
      <c r="OCB77" s="20"/>
      <c r="OCO77" s="22"/>
      <c r="OCP77" s="20"/>
      <c r="ODC77" s="22"/>
      <c r="ODD77" s="20"/>
      <c r="ODQ77" s="22"/>
      <c r="ODR77" s="20"/>
      <c r="OEE77" s="22"/>
      <c r="OEF77" s="20"/>
      <c r="OES77" s="22"/>
      <c r="OET77" s="20"/>
      <c r="OFG77" s="22"/>
      <c r="OFH77" s="20"/>
      <c r="OFU77" s="22"/>
      <c r="OFV77" s="20"/>
      <c r="OGI77" s="22"/>
      <c r="OGJ77" s="20"/>
      <c r="OGW77" s="22"/>
      <c r="OGX77" s="20"/>
      <c r="OHK77" s="22"/>
      <c r="OHL77" s="20"/>
      <c r="OHY77" s="22"/>
      <c r="OHZ77" s="20"/>
      <c r="OIM77" s="22"/>
      <c r="OIN77" s="20"/>
      <c r="OJA77" s="22"/>
      <c r="OJB77" s="20"/>
      <c r="OJO77" s="22"/>
      <c r="OJP77" s="20"/>
      <c r="OKC77" s="22"/>
      <c r="OKD77" s="20"/>
      <c r="OKQ77" s="22"/>
      <c r="OKR77" s="20"/>
      <c r="OLE77" s="22"/>
      <c r="OLF77" s="20"/>
      <c r="OLS77" s="22"/>
      <c r="OLT77" s="20"/>
      <c r="OMG77" s="22"/>
      <c r="OMH77" s="20"/>
      <c r="OMU77" s="22"/>
      <c r="OMV77" s="20"/>
      <c r="ONI77" s="22"/>
      <c r="ONJ77" s="20"/>
      <c r="ONW77" s="22"/>
      <c r="ONX77" s="20"/>
      <c r="OOK77" s="22"/>
      <c r="OOL77" s="20"/>
      <c r="OOY77" s="22"/>
      <c r="OOZ77" s="20"/>
      <c r="OPM77" s="22"/>
      <c r="OPN77" s="20"/>
      <c r="OQA77" s="22"/>
      <c r="OQB77" s="20"/>
      <c r="OQO77" s="22"/>
      <c r="OQP77" s="20"/>
      <c r="ORC77" s="22"/>
      <c r="ORD77" s="20"/>
      <c r="ORQ77" s="22"/>
      <c r="ORR77" s="20"/>
      <c r="OSE77" s="22"/>
      <c r="OSF77" s="20"/>
      <c r="OSS77" s="22"/>
      <c r="OST77" s="20"/>
      <c r="OTG77" s="22"/>
      <c r="OTH77" s="20"/>
      <c r="OTU77" s="22"/>
      <c r="OTV77" s="20"/>
      <c r="OUI77" s="22"/>
      <c r="OUJ77" s="20"/>
      <c r="OUW77" s="22"/>
      <c r="OUX77" s="20"/>
      <c r="OVK77" s="22"/>
      <c r="OVL77" s="20"/>
      <c r="OVY77" s="22"/>
      <c r="OVZ77" s="20"/>
      <c r="OWM77" s="22"/>
      <c r="OWN77" s="20"/>
      <c r="OXA77" s="22"/>
      <c r="OXB77" s="20"/>
      <c r="OXO77" s="22"/>
      <c r="OXP77" s="20"/>
      <c r="OYC77" s="22"/>
      <c r="OYD77" s="20"/>
      <c r="OYQ77" s="22"/>
      <c r="OYR77" s="20"/>
      <c r="OZE77" s="22"/>
      <c r="OZF77" s="20"/>
      <c r="OZS77" s="22"/>
      <c r="OZT77" s="20"/>
      <c r="PAG77" s="22"/>
      <c r="PAH77" s="20"/>
      <c r="PAU77" s="22"/>
      <c r="PAV77" s="20"/>
      <c r="PBI77" s="22"/>
      <c r="PBJ77" s="20"/>
      <c r="PBW77" s="22"/>
      <c r="PBX77" s="20"/>
      <c r="PCK77" s="22"/>
      <c r="PCL77" s="20"/>
      <c r="PCY77" s="22"/>
      <c r="PCZ77" s="20"/>
      <c r="PDM77" s="22"/>
      <c r="PDN77" s="20"/>
      <c r="PEA77" s="22"/>
      <c r="PEB77" s="20"/>
      <c r="PEO77" s="22"/>
      <c r="PEP77" s="20"/>
      <c r="PFC77" s="22"/>
      <c r="PFD77" s="20"/>
      <c r="PFQ77" s="22"/>
      <c r="PFR77" s="20"/>
      <c r="PGE77" s="22"/>
      <c r="PGF77" s="20"/>
      <c r="PGS77" s="22"/>
      <c r="PGT77" s="20"/>
      <c r="PHG77" s="22"/>
      <c r="PHH77" s="20"/>
      <c r="PHU77" s="22"/>
      <c r="PHV77" s="20"/>
      <c r="PII77" s="22"/>
      <c r="PIJ77" s="20"/>
      <c r="PIW77" s="22"/>
      <c r="PIX77" s="20"/>
      <c r="PJK77" s="22"/>
      <c r="PJL77" s="20"/>
      <c r="PJY77" s="22"/>
      <c r="PJZ77" s="20"/>
      <c r="PKM77" s="22"/>
      <c r="PKN77" s="20"/>
      <c r="PLA77" s="22"/>
      <c r="PLB77" s="20"/>
      <c r="PLO77" s="22"/>
      <c r="PLP77" s="20"/>
      <c r="PMC77" s="22"/>
      <c r="PMD77" s="20"/>
      <c r="PMQ77" s="22"/>
      <c r="PMR77" s="20"/>
      <c r="PNE77" s="22"/>
      <c r="PNF77" s="20"/>
      <c r="PNS77" s="22"/>
      <c r="PNT77" s="20"/>
      <c r="POG77" s="22"/>
      <c r="POH77" s="20"/>
      <c r="POU77" s="22"/>
      <c r="POV77" s="20"/>
      <c r="PPI77" s="22"/>
      <c r="PPJ77" s="20"/>
      <c r="PPW77" s="22"/>
      <c r="PPX77" s="20"/>
      <c r="PQK77" s="22"/>
      <c r="PQL77" s="20"/>
      <c r="PQY77" s="22"/>
      <c r="PQZ77" s="20"/>
      <c r="PRM77" s="22"/>
      <c r="PRN77" s="20"/>
      <c r="PSA77" s="22"/>
      <c r="PSB77" s="20"/>
      <c r="PSO77" s="22"/>
      <c r="PSP77" s="20"/>
      <c r="PTC77" s="22"/>
      <c r="PTD77" s="20"/>
      <c r="PTQ77" s="22"/>
      <c r="PTR77" s="20"/>
      <c r="PUE77" s="22"/>
      <c r="PUF77" s="20"/>
      <c r="PUS77" s="22"/>
      <c r="PUT77" s="20"/>
      <c r="PVG77" s="22"/>
      <c r="PVH77" s="20"/>
      <c r="PVU77" s="22"/>
      <c r="PVV77" s="20"/>
      <c r="PWI77" s="22"/>
      <c r="PWJ77" s="20"/>
      <c r="PWW77" s="22"/>
      <c r="PWX77" s="20"/>
      <c r="PXK77" s="22"/>
      <c r="PXL77" s="20"/>
      <c r="PXY77" s="22"/>
      <c r="PXZ77" s="20"/>
      <c r="PYM77" s="22"/>
      <c r="PYN77" s="20"/>
      <c r="PZA77" s="22"/>
      <c r="PZB77" s="20"/>
      <c r="PZO77" s="22"/>
      <c r="PZP77" s="20"/>
      <c r="QAC77" s="22"/>
      <c r="QAD77" s="20"/>
      <c r="QAQ77" s="22"/>
      <c r="QAR77" s="20"/>
      <c r="QBE77" s="22"/>
      <c r="QBF77" s="20"/>
      <c r="QBS77" s="22"/>
      <c r="QBT77" s="20"/>
      <c r="QCG77" s="22"/>
      <c r="QCH77" s="20"/>
      <c r="QCU77" s="22"/>
      <c r="QCV77" s="20"/>
      <c r="QDI77" s="22"/>
      <c r="QDJ77" s="20"/>
      <c r="QDW77" s="22"/>
      <c r="QDX77" s="20"/>
      <c r="QEK77" s="22"/>
      <c r="QEL77" s="20"/>
      <c r="QEY77" s="22"/>
      <c r="QEZ77" s="20"/>
      <c r="QFM77" s="22"/>
      <c r="QFN77" s="20"/>
      <c r="QGA77" s="22"/>
      <c r="QGB77" s="20"/>
      <c r="QGO77" s="22"/>
      <c r="QGP77" s="20"/>
      <c r="QHC77" s="22"/>
      <c r="QHD77" s="20"/>
      <c r="QHQ77" s="22"/>
      <c r="QHR77" s="20"/>
      <c r="QIE77" s="22"/>
      <c r="QIF77" s="20"/>
      <c r="QIS77" s="22"/>
      <c r="QIT77" s="20"/>
      <c r="QJG77" s="22"/>
      <c r="QJH77" s="20"/>
      <c r="QJU77" s="22"/>
      <c r="QJV77" s="20"/>
      <c r="QKI77" s="22"/>
      <c r="QKJ77" s="20"/>
      <c r="QKW77" s="22"/>
      <c r="QKX77" s="20"/>
      <c r="QLK77" s="22"/>
      <c r="QLL77" s="20"/>
      <c r="QLY77" s="22"/>
      <c r="QLZ77" s="20"/>
      <c r="QMM77" s="22"/>
      <c r="QMN77" s="20"/>
      <c r="QNA77" s="22"/>
      <c r="QNB77" s="20"/>
      <c r="QNO77" s="22"/>
      <c r="QNP77" s="20"/>
      <c r="QOC77" s="22"/>
      <c r="QOD77" s="20"/>
      <c r="QOQ77" s="22"/>
      <c r="QOR77" s="20"/>
      <c r="QPE77" s="22"/>
      <c r="QPF77" s="20"/>
      <c r="QPS77" s="22"/>
      <c r="QPT77" s="20"/>
      <c r="QQG77" s="22"/>
      <c r="QQH77" s="20"/>
      <c r="QQU77" s="22"/>
      <c r="QQV77" s="20"/>
      <c r="QRI77" s="22"/>
      <c r="QRJ77" s="20"/>
      <c r="QRW77" s="22"/>
      <c r="QRX77" s="20"/>
      <c r="QSK77" s="22"/>
      <c r="QSL77" s="20"/>
      <c r="QSY77" s="22"/>
      <c r="QSZ77" s="20"/>
      <c r="QTM77" s="22"/>
      <c r="QTN77" s="20"/>
      <c r="QUA77" s="22"/>
      <c r="QUB77" s="20"/>
      <c r="QUO77" s="22"/>
      <c r="QUP77" s="20"/>
      <c r="QVC77" s="22"/>
      <c r="QVD77" s="20"/>
      <c r="QVQ77" s="22"/>
      <c r="QVR77" s="20"/>
      <c r="QWE77" s="22"/>
      <c r="QWF77" s="20"/>
      <c r="QWS77" s="22"/>
      <c r="QWT77" s="20"/>
      <c r="QXG77" s="22"/>
      <c r="QXH77" s="20"/>
      <c r="QXU77" s="22"/>
      <c r="QXV77" s="20"/>
      <c r="QYI77" s="22"/>
      <c r="QYJ77" s="20"/>
      <c r="QYW77" s="22"/>
      <c r="QYX77" s="20"/>
      <c r="QZK77" s="22"/>
      <c r="QZL77" s="20"/>
      <c r="QZY77" s="22"/>
      <c r="QZZ77" s="20"/>
      <c r="RAM77" s="22"/>
      <c r="RAN77" s="20"/>
      <c r="RBA77" s="22"/>
      <c r="RBB77" s="20"/>
      <c r="RBO77" s="22"/>
      <c r="RBP77" s="20"/>
      <c r="RCC77" s="22"/>
      <c r="RCD77" s="20"/>
      <c r="RCQ77" s="22"/>
      <c r="RCR77" s="20"/>
      <c r="RDE77" s="22"/>
      <c r="RDF77" s="20"/>
      <c r="RDS77" s="22"/>
      <c r="RDT77" s="20"/>
      <c r="REG77" s="22"/>
      <c r="REH77" s="20"/>
      <c r="REU77" s="22"/>
      <c r="REV77" s="20"/>
      <c r="RFI77" s="22"/>
      <c r="RFJ77" s="20"/>
      <c r="RFW77" s="22"/>
      <c r="RFX77" s="20"/>
      <c r="RGK77" s="22"/>
      <c r="RGL77" s="20"/>
      <c r="RGY77" s="22"/>
      <c r="RGZ77" s="20"/>
      <c r="RHM77" s="22"/>
      <c r="RHN77" s="20"/>
      <c r="RIA77" s="22"/>
      <c r="RIB77" s="20"/>
      <c r="RIO77" s="22"/>
      <c r="RIP77" s="20"/>
      <c r="RJC77" s="22"/>
      <c r="RJD77" s="20"/>
      <c r="RJQ77" s="22"/>
      <c r="RJR77" s="20"/>
      <c r="RKE77" s="22"/>
      <c r="RKF77" s="20"/>
      <c r="RKS77" s="22"/>
      <c r="RKT77" s="20"/>
      <c r="RLG77" s="22"/>
      <c r="RLH77" s="20"/>
      <c r="RLU77" s="22"/>
      <c r="RLV77" s="20"/>
      <c r="RMI77" s="22"/>
      <c r="RMJ77" s="20"/>
      <c r="RMW77" s="22"/>
      <c r="RMX77" s="20"/>
      <c r="RNK77" s="22"/>
      <c r="RNL77" s="20"/>
      <c r="RNY77" s="22"/>
      <c r="RNZ77" s="20"/>
      <c r="ROM77" s="22"/>
      <c r="RON77" s="20"/>
      <c r="RPA77" s="22"/>
      <c r="RPB77" s="20"/>
      <c r="RPO77" s="22"/>
      <c r="RPP77" s="20"/>
      <c r="RQC77" s="22"/>
      <c r="RQD77" s="20"/>
      <c r="RQQ77" s="22"/>
      <c r="RQR77" s="20"/>
      <c r="RRE77" s="22"/>
      <c r="RRF77" s="20"/>
      <c r="RRS77" s="22"/>
      <c r="RRT77" s="20"/>
      <c r="RSG77" s="22"/>
      <c r="RSH77" s="20"/>
      <c r="RSU77" s="22"/>
      <c r="RSV77" s="20"/>
      <c r="RTI77" s="22"/>
      <c r="RTJ77" s="20"/>
      <c r="RTW77" s="22"/>
      <c r="RTX77" s="20"/>
      <c r="RUK77" s="22"/>
      <c r="RUL77" s="20"/>
      <c r="RUY77" s="22"/>
      <c r="RUZ77" s="20"/>
      <c r="RVM77" s="22"/>
      <c r="RVN77" s="20"/>
      <c r="RWA77" s="22"/>
      <c r="RWB77" s="20"/>
      <c r="RWO77" s="22"/>
      <c r="RWP77" s="20"/>
      <c r="RXC77" s="22"/>
      <c r="RXD77" s="20"/>
      <c r="RXQ77" s="22"/>
      <c r="RXR77" s="20"/>
      <c r="RYE77" s="22"/>
      <c r="RYF77" s="20"/>
      <c r="RYS77" s="22"/>
      <c r="RYT77" s="20"/>
      <c r="RZG77" s="22"/>
      <c r="RZH77" s="20"/>
      <c r="RZU77" s="22"/>
      <c r="RZV77" s="20"/>
      <c r="SAI77" s="22"/>
      <c r="SAJ77" s="20"/>
      <c r="SAW77" s="22"/>
      <c r="SAX77" s="20"/>
      <c r="SBK77" s="22"/>
      <c r="SBL77" s="20"/>
      <c r="SBY77" s="22"/>
      <c r="SBZ77" s="20"/>
      <c r="SCM77" s="22"/>
      <c r="SCN77" s="20"/>
      <c r="SDA77" s="22"/>
      <c r="SDB77" s="20"/>
      <c r="SDO77" s="22"/>
      <c r="SDP77" s="20"/>
      <c r="SEC77" s="22"/>
      <c r="SED77" s="20"/>
      <c r="SEQ77" s="22"/>
      <c r="SER77" s="20"/>
      <c r="SFE77" s="22"/>
      <c r="SFF77" s="20"/>
      <c r="SFS77" s="22"/>
      <c r="SFT77" s="20"/>
      <c r="SGG77" s="22"/>
      <c r="SGH77" s="20"/>
      <c r="SGU77" s="22"/>
      <c r="SGV77" s="20"/>
      <c r="SHI77" s="22"/>
      <c r="SHJ77" s="20"/>
      <c r="SHW77" s="22"/>
      <c r="SHX77" s="20"/>
      <c r="SIK77" s="22"/>
      <c r="SIL77" s="20"/>
      <c r="SIY77" s="22"/>
      <c r="SIZ77" s="20"/>
      <c r="SJM77" s="22"/>
      <c r="SJN77" s="20"/>
      <c r="SKA77" s="22"/>
      <c r="SKB77" s="20"/>
      <c r="SKO77" s="22"/>
      <c r="SKP77" s="20"/>
      <c r="SLC77" s="22"/>
      <c r="SLD77" s="20"/>
      <c r="SLQ77" s="22"/>
      <c r="SLR77" s="20"/>
      <c r="SME77" s="22"/>
      <c r="SMF77" s="20"/>
      <c r="SMS77" s="22"/>
      <c r="SMT77" s="20"/>
      <c r="SNG77" s="22"/>
      <c r="SNH77" s="20"/>
      <c r="SNU77" s="22"/>
      <c r="SNV77" s="20"/>
      <c r="SOI77" s="22"/>
      <c r="SOJ77" s="20"/>
      <c r="SOW77" s="22"/>
      <c r="SOX77" s="20"/>
      <c r="SPK77" s="22"/>
      <c r="SPL77" s="20"/>
      <c r="SPY77" s="22"/>
      <c r="SPZ77" s="20"/>
      <c r="SQM77" s="22"/>
      <c r="SQN77" s="20"/>
      <c r="SRA77" s="22"/>
      <c r="SRB77" s="20"/>
      <c r="SRO77" s="22"/>
      <c r="SRP77" s="20"/>
      <c r="SSC77" s="22"/>
      <c r="SSD77" s="20"/>
      <c r="SSQ77" s="22"/>
      <c r="SSR77" s="20"/>
      <c r="STE77" s="22"/>
      <c r="STF77" s="20"/>
      <c r="STS77" s="22"/>
      <c r="STT77" s="20"/>
      <c r="SUG77" s="22"/>
      <c r="SUH77" s="20"/>
      <c r="SUU77" s="22"/>
      <c r="SUV77" s="20"/>
      <c r="SVI77" s="22"/>
      <c r="SVJ77" s="20"/>
      <c r="SVW77" s="22"/>
      <c r="SVX77" s="20"/>
      <c r="SWK77" s="22"/>
      <c r="SWL77" s="20"/>
      <c r="SWY77" s="22"/>
      <c r="SWZ77" s="20"/>
      <c r="SXM77" s="22"/>
      <c r="SXN77" s="20"/>
      <c r="SYA77" s="22"/>
      <c r="SYB77" s="20"/>
      <c r="SYO77" s="22"/>
      <c r="SYP77" s="20"/>
      <c r="SZC77" s="22"/>
      <c r="SZD77" s="20"/>
      <c r="SZQ77" s="22"/>
      <c r="SZR77" s="20"/>
      <c r="TAE77" s="22"/>
      <c r="TAF77" s="20"/>
      <c r="TAS77" s="22"/>
      <c r="TAT77" s="20"/>
      <c r="TBG77" s="22"/>
      <c r="TBH77" s="20"/>
      <c r="TBU77" s="22"/>
      <c r="TBV77" s="20"/>
      <c r="TCI77" s="22"/>
      <c r="TCJ77" s="20"/>
      <c r="TCW77" s="22"/>
      <c r="TCX77" s="20"/>
      <c r="TDK77" s="22"/>
      <c r="TDL77" s="20"/>
      <c r="TDY77" s="22"/>
      <c r="TDZ77" s="20"/>
      <c r="TEM77" s="22"/>
      <c r="TEN77" s="20"/>
      <c r="TFA77" s="22"/>
      <c r="TFB77" s="20"/>
      <c r="TFO77" s="22"/>
      <c r="TFP77" s="20"/>
      <c r="TGC77" s="22"/>
      <c r="TGD77" s="20"/>
      <c r="TGQ77" s="22"/>
      <c r="TGR77" s="20"/>
      <c r="THE77" s="22"/>
      <c r="THF77" s="20"/>
      <c r="THS77" s="22"/>
      <c r="THT77" s="20"/>
      <c r="TIG77" s="22"/>
      <c r="TIH77" s="20"/>
      <c r="TIU77" s="22"/>
      <c r="TIV77" s="20"/>
      <c r="TJI77" s="22"/>
      <c r="TJJ77" s="20"/>
      <c r="TJW77" s="22"/>
      <c r="TJX77" s="20"/>
      <c r="TKK77" s="22"/>
      <c r="TKL77" s="20"/>
      <c r="TKY77" s="22"/>
      <c r="TKZ77" s="20"/>
      <c r="TLM77" s="22"/>
      <c r="TLN77" s="20"/>
      <c r="TMA77" s="22"/>
      <c r="TMB77" s="20"/>
      <c r="TMO77" s="22"/>
      <c r="TMP77" s="20"/>
      <c r="TNC77" s="22"/>
      <c r="TND77" s="20"/>
      <c r="TNQ77" s="22"/>
      <c r="TNR77" s="20"/>
      <c r="TOE77" s="22"/>
      <c r="TOF77" s="20"/>
      <c r="TOS77" s="22"/>
      <c r="TOT77" s="20"/>
      <c r="TPG77" s="22"/>
      <c r="TPH77" s="20"/>
      <c r="TPU77" s="22"/>
      <c r="TPV77" s="20"/>
      <c r="TQI77" s="22"/>
      <c r="TQJ77" s="20"/>
      <c r="TQW77" s="22"/>
      <c r="TQX77" s="20"/>
      <c r="TRK77" s="22"/>
      <c r="TRL77" s="20"/>
      <c r="TRY77" s="22"/>
      <c r="TRZ77" s="20"/>
      <c r="TSM77" s="22"/>
      <c r="TSN77" s="20"/>
      <c r="TTA77" s="22"/>
      <c r="TTB77" s="20"/>
      <c r="TTO77" s="22"/>
      <c r="TTP77" s="20"/>
      <c r="TUC77" s="22"/>
      <c r="TUD77" s="20"/>
      <c r="TUQ77" s="22"/>
      <c r="TUR77" s="20"/>
      <c r="TVE77" s="22"/>
      <c r="TVF77" s="20"/>
      <c r="TVS77" s="22"/>
      <c r="TVT77" s="20"/>
      <c r="TWG77" s="22"/>
      <c r="TWH77" s="20"/>
      <c r="TWU77" s="22"/>
      <c r="TWV77" s="20"/>
      <c r="TXI77" s="22"/>
      <c r="TXJ77" s="20"/>
      <c r="TXW77" s="22"/>
      <c r="TXX77" s="20"/>
      <c r="TYK77" s="22"/>
      <c r="TYL77" s="20"/>
      <c r="TYY77" s="22"/>
      <c r="TYZ77" s="20"/>
      <c r="TZM77" s="22"/>
      <c r="TZN77" s="20"/>
      <c r="UAA77" s="22"/>
      <c r="UAB77" s="20"/>
      <c r="UAO77" s="22"/>
      <c r="UAP77" s="20"/>
      <c r="UBC77" s="22"/>
      <c r="UBD77" s="20"/>
      <c r="UBQ77" s="22"/>
      <c r="UBR77" s="20"/>
      <c r="UCE77" s="22"/>
      <c r="UCF77" s="20"/>
      <c r="UCS77" s="22"/>
      <c r="UCT77" s="20"/>
      <c r="UDG77" s="22"/>
      <c r="UDH77" s="20"/>
      <c r="UDU77" s="22"/>
      <c r="UDV77" s="20"/>
      <c r="UEI77" s="22"/>
      <c r="UEJ77" s="20"/>
      <c r="UEW77" s="22"/>
      <c r="UEX77" s="20"/>
      <c r="UFK77" s="22"/>
      <c r="UFL77" s="20"/>
      <c r="UFY77" s="22"/>
      <c r="UFZ77" s="20"/>
      <c r="UGM77" s="22"/>
      <c r="UGN77" s="20"/>
      <c r="UHA77" s="22"/>
      <c r="UHB77" s="20"/>
      <c r="UHO77" s="22"/>
      <c r="UHP77" s="20"/>
      <c r="UIC77" s="22"/>
      <c r="UID77" s="20"/>
      <c r="UIQ77" s="22"/>
      <c r="UIR77" s="20"/>
      <c r="UJE77" s="22"/>
      <c r="UJF77" s="20"/>
      <c r="UJS77" s="22"/>
      <c r="UJT77" s="20"/>
      <c r="UKG77" s="22"/>
      <c r="UKH77" s="20"/>
      <c r="UKU77" s="22"/>
      <c r="UKV77" s="20"/>
      <c r="ULI77" s="22"/>
      <c r="ULJ77" s="20"/>
      <c r="ULW77" s="22"/>
      <c r="ULX77" s="20"/>
      <c r="UMK77" s="22"/>
      <c r="UML77" s="20"/>
      <c r="UMY77" s="22"/>
      <c r="UMZ77" s="20"/>
      <c r="UNM77" s="22"/>
      <c r="UNN77" s="20"/>
      <c r="UOA77" s="22"/>
      <c r="UOB77" s="20"/>
      <c r="UOO77" s="22"/>
      <c r="UOP77" s="20"/>
      <c r="UPC77" s="22"/>
      <c r="UPD77" s="20"/>
      <c r="UPQ77" s="22"/>
      <c r="UPR77" s="20"/>
      <c r="UQE77" s="22"/>
      <c r="UQF77" s="20"/>
      <c r="UQS77" s="22"/>
      <c r="UQT77" s="20"/>
      <c r="URG77" s="22"/>
      <c r="URH77" s="20"/>
      <c r="URU77" s="22"/>
      <c r="URV77" s="20"/>
      <c r="USI77" s="22"/>
      <c r="USJ77" s="20"/>
      <c r="USW77" s="22"/>
      <c r="USX77" s="20"/>
      <c r="UTK77" s="22"/>
      <c r="UTL77" s="20"/>
      <c r="UTY77" s="22"/>
      <c r="UTZ77" s="20"/>
      <c r="UUM77" s="22"/>
      <c r="UUN77" s="20"/>
      <c r="UVA77" s="22"/>
      <c r="UVB77" s="20"/>
      <c r="UVO77" s="22"/>
      <c r="UVP77" s="20"/>
      <c r="UWC77" s="22"/>
      <c r="UWD77" s="20"/>
      <c r="UWQ77" s="22"/>
      <c r="UWR77" s="20"/>
      <c r="UXE77" s="22"/>
      <c r="UXF77" s="20"/>
      <c r="UXS77" s="22"/>
      <c r="UXT77" s="20"/>
      <c r="UYG77" s="22"/>
      <c r="UYH77" s="20"/>
      <c r="UYU77" s="22"/>
      <c r="UYV77" s="20"/>
      <c r="UZI77" s="22"/>
      <c r="UZJ77" s="20"/>
      <c r="UZW77" s="22"/>
      <c r="UZX77" s="20"/>
      <c r="VAK77" s="22"/>
      <c r="VAL77" s="20"/>
      <c r="VAY77" s="22"/>
      <c r="VAZ77" s="20"/>
      <c r="VBM77" s="22"/>
      <c r="VBN77" s="20"/>
      <c r="VCA77" s="22"/>
      <c r="VCB77" s="20"/>
      <c r="VCO77" s="22"/>
      <c r="VCP77" s="20"/>
      <c r="VDC77" s="22"/>
      <c r="VDD77" s="20"/>
      <c r="VDQ77" s="22"/>
      <c r="VDR77" s="20"/>
      <c r="VEE77" s="22"/>
      <c r="VEF77" s="20"/>
      <c r="VES77" s="22"/>
      <c r="VET77" s="20"/>
      <c r="VFG77" s="22"/>
      <c r="VFH77" s="20"/>
      <c r="VFU77" s="22"/>
      <c r="VFV77" s="20"/>
      <c r="VGI77" s="22"/>
      <c r="VGJ77" s="20"/>
      <c r="VGW77" s="22"/>
      <c r="VGX77" s="20"/>
      <c r="VHK77" s="22"/>
      <c r="VHL77" s="20"/>
      <c r="VHY77" s="22"/>
      <c r="VHZ77" s="20"/>
      <c r="VIM77" s="22"/>
      <c r="VIN77" s="20"/>
      <c r="VJA77" s="22"/>
      <c r="VJB77" s="20"/>
      <c r="VJO77" s="22"/>
      <c r="VJP77" s="20"/>
      <c r="VKC77" s="22"/>
      <c r="VKD77" s="20"/>
      <c r="VKQ77" s="22"/>
      <c r="VKR77" s="20"/>
      <c r="VLE77" s="22"/>
      <c r="VLF77" s="20"/>
      <c r="VLS77" s="22"/>
      <c r="VLT77" s="20"/>
      <c r="VMG77" s="22"/>
      <c r="VMH77" s="20"/>
      <c r="VMU77" s="22"/>
      <c r="VMV77" s="20"/>
      <c r="VNI77" s="22"/>
      <c r="VNJ77" s="20"/>
      <c r="VNW77" s="22"/>
      <c r="VNX77" s="20"/>
      <c r="VOK77" s="22"/>
      <c r="VOL77" s="20"/>
      <c r="VOY77" s="22"/>
      <c r="VOZ77" s="20"/>
      <c r="VPM77" s="22"/>
      <c r="VPN77" s="20"/>
      <c r="VQA77" s="22"/>
      <c r="VQB77" s="20"/>
      <c r="VQO77" s="22"/>
      <c r="VQP77" s="20"/>
      <c r="VRC77" s="22"/>
      <c r="VRD77" s="20"/>
      <c r="VRQ77" s="22"/>
      <c r="VRR77" s="20"/>
      <c r="VSE77" s="22"/>
      <c r="VSF77" s="20"/>
      <c r="VSS77" s="22"/>
      <c r="VST77" s="20"/>
      <c r="VTG77" s="22"/>
      <c r="VTH77" s="20"/>
      <c r="VTU77" s="22"/>
      <c r="VTV77" s="20"/>
      <c r="VUI77" s="22"/>
      <c r="VUJ77" s="20"/>
      <c r="VUW77" s="22"/>
      <c r="VUX77" s="20"/>
      <c r="VVK77" s="22"/>
      <c r="VVL77" s="20"/>
      <c r="VVY77" s="22"/>
      <c r="VVZ77" s="20"/>
      <c r="VWM77" s="22"/>
      <c r="VWN77" s="20"/>
      <c r="VXA77" s="22"/>
      <c r="VXB77" s="20"/>
      <c r="VXO77" s="22"/>
      <c r="VXP77" s="20"/>
      <c r="VYC77" s="22"/>
      <c r="VYD77" s="20"/>
      <c r="VYQ77" s="22"/>
      <c r="VYR77" s="20"/>
      <c r="VZE77" s="22"/>
      <c r="VZF77" s="20"/>
      <c r="VZS77" s="22"/>
      <c r="VZT77" s="20"/>
      <c r="WAG77" s="22"/>
      <c r="WAH77" s="20"/>
      <c r="WAU77" s="22"/>
      <c r="WAV77" s="20"/>
      <c r="WBI77" s="22"/>
      <c r="WBJ77" s="20"/>
      <c r="WBW77" s="22"/>
      <c r="WBX77" s="20"/>
      <c r="WCK77" s="22"/>
      <c r="WCL77" s="20"/>
      <c r="WCY77" s="22"/>
      <c r="WCZ77" s="20"/>
      <c r="WDM77" s="22"/>
      <c r="WDN77" s="20"/>
      <c r="WEA77" s="22"/>
      <c r="WEB77" s="20"/>
      <c r="WEO77" s="22"/>
      <c r="WEP77" s="20"/>
      <c r="WFC77" s="22"/>
      <c r="WFD77" s="20"/>
      <c r="WFQ77" s="22"/>
      <c r="WFR77" s="20"/>
      <c r="WGE77" s="22"/>
      <c r="WGF77" s="20"/>
      <c r="WGS77" s="22"/>
      <c r="WGT77" s="20"/>
      <c r="WHG77" s="22"/>
      <c r="WHH77" s="20"/>
      <c r="WHU77" s="22"/>
      <c r="WHV77" s="20"/>
      <c r="WII77" s="22"/>
      <c r="WIJ77" s="20"/>
      <c r="WIW77" s="22"/>
      <c r="WIX77" s="20"/>
      <c r="WJK77" s="22"/>
      <c r="WJL77" s="20"/>
      <c r="WJY77" s="22"/>
      <c r="WJZ77" s="20"/>
      <c r="WKM77" s="22"/>
      <c r="WKN77" s="20"/>
      <c r="WLA77" s="22"/>
      <c r="WLB77" s="20"/>
      <c r="WLO77" s="22"/>
      <c r="WLP77" s="20"/>
      <c r="WMC77" s="22"/>
      <c r="WMD77" s="20"/>
      <c r="WMQ77" s="22"/>
      <c r="WMR77" s="20"/>
      <c r="WNE77" s="22"/>
      <c r="WNF77" s="20"/>
      <c r="WNS77" s="22"/>
      <c r="WNT77" s="20"/>
      <c r="WOG77" s="22"/>
      <c r="WOH77" s="20"/>
      <c r="WOU77" s="22"/>
      <c r="WOV77" s="20"/>
      <c r="WPI77" s="22"/>
      <c r="WPJ77" s="20"/>
      <c r="WPW77" s="22"/>
      <c r="WPX77" s="20"/>
      <c r="WQK77" s="22"/>
      <c r="WQL77" s="20"/>
      <c r="WQY77" s="22"/>
      <c r="WQZ77" s="20"/>
      <c r="WRM77" s="22"/>
      <c r="WRN77" s="20"/>
      <c r="WSA77" s="22"/>
      <c r="WSB77" s="20"/>
      <c r="WSO77" s="22"/>
      <c r="WSP77" s="20"/>
      <c r="WTC77" s="22"/>
      <c r="WTD77" s="20"/>
      <c r="WTQ77" s="22"/>
      <c r="WTR77" s="20"/>
      <c r="WUE77" s="22"/>
      <c r="WUF77" s="20"/>
      <c r="WUS77" s="22"/>
      <c r="WUT77" s="20"/>
      <c r="WVG77" s="22"/>
      <c r="WVH77" s="20"/>
      <c r="WVU77" s="22"/>
      <c r="WVV77" s="20"/>
      <c r="WWI77" s="22"/>
      <c r="WWJ77" s="20"/>
      <c r="WWW77" s="22"/>
      <c r="WWX77" s="20"/>
      <c r="WXK77" s="22"/>
      <c r="WXL77" s="20"/>
      <c r="WXY77" s="22"/>
      <c r="WXZ77" s="20"/>
      <c r="WYM77" s="22"/>
      <c r="WYN77" s="20"/>
      <c r="WZA77" s="22"/>
      <c r="WZB77" s="20"/>
      <c r="WZO77" s="22"/>
      <c r="WZP77" s="20"/>
      <c r="XAC77" s="22"/>
      <c r="XAD77" s="20"/>
      <c r="XAQ77" s="22"/>
      <c r="XAR77" s="20"/>
      <c r="XBE77" s="22"/>
      <c r="XBF77" s="20"/>
      <c r="XBS77" s="22"/>
      <c r="XBT77" s="20"/>
      <c r="XCG77" s="22"/>
      <c r="XCH77" s="20"/>
      <c r="XCU77" s="22"/>
      <c r="XCV77" s="20"/>
      <c r="XDI77" s="22"/>
      <c r="XDJ77" s="20"/>
      <c r="XDW77" s="22"/>
      <c r="XDX77" s="20"/>
      <c r="XEK77" s="22"/>
      <c r="XEL77" s="20"/>
      <c r="XEY77" s="22"/>
      <c r="XEZ77" s="20"/>
    </row>
    <row r="78" spans="1:1022 1035:2044 2057:3066 3079:4088 4101:5110 5123:6132 6145:7168 7181:8190 8203:9212 9225:10234 10247:11256 11269:12278 12291:13300 13313:14336 14349:15358 15371:16380" x14ac:dyDescent="0.3">
      <c r="A78" s="48" t="s">
        <v>72</v>
      </c>
      <c r="B78" s="40">
        <v>0</v>
      </c>
      <c r="C78" s="40">
        <v>0</v>
      </c>
      <c r="D78" s="40">
        <v>0</v>
      </c>
      <c r="E78" s="40">
        <v>0</v>
      </c>
      <c r="F78" s="40">
        <v>0</v>
      </c>
      <c r="G78" s="40">
        <v>0</v>
      </c>
      <c r="H78" s="40">
        <v>0</v>
      </c>
      <c r="I78" s="40">
        <v>0</v>
      </c>
      <c r="J78" s="40">
        <v>0</v>
      </c>
      <c r="K78" s="40">
        <v>0</v>
      </c>
      <c r="L78" s="40">
        <v>0</v>
      </c>
      <c r="M78" s="40">
        <v>0</v>
      </c>
      <c r="N78" s="40">
        <f>SUM('Buget personal'!$B78:$M78)</f>
        <v>0</v>
      </c>
    </row>
    <row r="79" spans="1:1022 1035:2044 2057:3066 3079:4088 4101:5110 5123:6132 6145:7168 7181:8190 8203:9212 9225:10234 10247:11256 11269:12278 12291:13300 13313:14336 14349:15358 15371:16380" x14ac:dyDescent="0.3">
      <c r="A79" s="48" t="s">
        <v>73</v>
      </c>
      <c r="B79" s="40">
        <v>0</v>
      </c>
      <c r="C79" s="40">
        <v>0</v>
      </c>
      <c r="D79" s="40">
        <v>0</v>
      </c>
      <c r="E79" s="40">
        <v>0</v>
      </c>
      <c r="F79" s="40">
        <v>0</v>
      </c>
      <c r="G79" s="40">
        <v>0</v>
      </c>
      <c r="H79" s="40">
        <v>0</v>
      </c>
      <c r="I79" s="40">
        <v>0</v>
      </c>
      <c r="J79" s="40">
        <v>0</v>
      </c>
      <c r="K79" s="40">
        <v>0</v>
      </c>
      <c r="L79" s="40">
        <v>0</v>
      </c>
      <c r="M79" s="40">
        <v>0</v>
      </c>
      <c r="N79" s="40">
        <f>SUM('Buget personal'!$B79:$M79)</f>
        <v>0</v>
      </c>
    </row>
    <row r="80" spans="1:1022 1035:2044 2057:3066 3079:4088 4101:5110 5123:6132 6145:7168 7181:8190 8203:9212 9225:10234 10247:11256 11269:12278 12291:13300 13313:14336 14349:15358 15371:16380" x14ac:dyDescent="0.3">
      <c r="A80" s="48" t="s">
        <v>74</v>
      </c>
      <c r="B80" s="40">
        <v>0</v>
      </c>
      <c r="C80" s="40">
        <v>0</v>
      </c>
      <c r="D80" s="40">
        <v>0</v>
      </c>
      <c r="E80" s="40">
        <v>0</v>
      </c>
      <c r="F80" s="40">
        <v>0</v>
      </c>
      <c r="G80" s="40">
        <v>0</v>
      </c>
      <c r="H80" s="40">
        <v>0</v>
      </c>
      <c r="I80" s="40">
        <v>0</v>
      </c>
      <c r="J80" s="40">
        <v>0</v>
      </c>
      <c r="K80" s="40">
        <v>0</v>
      </c>
      <c r="L80" s="40">
        <v>0</v>
      </c>
      <c r="M80" s="40">
        <v>0</v>
      </c>
      <c r="N80" s="40">
        <f>SUM('Buget personal'!$B80:$M80)</f>
        <v>0</v>
      </c>
    </row>
    <row r="81" spans="1:1022 1035:2044 2057:3066 3079:4088 4101:5110 5123:6132 6145:7168 7181:8190 8203:9212 9225:10234 10247:11256 11269:12278 12291:13300 13313:14336 14349:15358 15371:16380" ht="19" thickBot="1" x14ac:dyDescent="0.35">
      <c r="A81" s="48" t="s">
        <v>23</v>
      </c>
      <c r="B81" s="40">
        <v>0</v>
      </c>
      <c r="C81" s="40">
        <v>0</v>
      </c>
      <c r="D81" s="40">
        <v>0</v>
      </c>
      <c r="E81" s="40">
        <v>0</v>
      </c>
      <c r="F81" s="40">
        <v>0</v>
      </c>
      <c r="G81" s="40">
        <v>0</v>
      </c>
      <c r="H81" s="40">
        <v>0</v>
      </c>
      <c r="I81" s="40">
        <v>0</v>
      </c>
      <c r="J81" s="40">
        <v>0</v>
      </c>
      <c r="K81" s="40">
        <v>0</v>
      </c>
      <c r="L81" s="40">
        <v>0</v>
      </c>
      <c r="M81" s="40">
        <v>0</v>
      </c>
      <c r="N81" s="40">
        <f>SUM('Buget personal'!$B81:$M81)</f>
        <v>0</v>
      </c>
    </row>
    <row r="82" spans="1:1022 1035:2044 2057:3066 3079:4088 4101:5110 5123:6132 6145:7168 7181:8190 8203:9212 9225:10234 10247:11256 11269:12278 12291:13300 13313:14336 14349:15358 15371:16380" s="7" customFormat="1" ht="20.399999999999999" customHeight="1" x14ac:dyDescent="0.45">
      <c r="A82" s="35" t="s">
        <v>87</v>
      </c>
      <c r="B82" s="41">
        <f>SUBTOTAL(109,'Buget personal'!$B$78:$B$81)</f>
        <v>0</v>
      </c>
      <c r="C82" s="41">
        <f>SUBTOTAL(109,'Buget personal'!$C$78:$C$81)</f>
        <v>0</v>
      </c>
      <c r="D82" s="41">
        <f>SUBTOTAL(109,'Buget personal'!$D$78:$D$81)</f>
        <v>0</v>
      </c>
      <c r="E82" s="41">
        <f>SUBTOTAL(109,'Buget personal'!$E$78:$E$81)</f>
        <v>0</v>
      </c>
      <c r="F82" s="41">
        <f>SUBTOTAL(109,'Buget personal'!$F$78:$F$81)</f>
        <v>0</v>
      </c>
      <c r="G82" s="41">
        <f>SUBTOTAL(109,'Buget personal'!$G$78:$G$81)</f>
        <v>0</v>
      </c>
      <c r="H82" s="41">
        <f>SUBTOTAL(109,'Buget personal'!$H$78:$H$81)</f>
        <v>0</v>
      </c>
      <c r="I82" s="41">
        <f>SUBTOTAL(109,'Buget personal'!$I$78:$I$81)</f>
        <v>0</v>
      </c>
      <c r="J82" s="41">
        <f>SUBTOTAL(109,'Buget personal'!$J$78:$J$81)</f>
        <v>0</v>
      </c>
      <c r="K82" s="41">
        <f>SUBTOTAL(109,'Buget personal'!$K$78:$K$81)</f>
        <v>0</v>
      </c>
      <c r="L82" s="41">
        <f>SUBTOTAL(109,'Buget personal'!$L$78:$L$81)</f>
        <v>0</v>
      </c>
      <c r="M82" s="41">
        <f>SUBTOTAL(109,'Buget personal'!$M$78:$M$81)</f>
        <v>0</v>
      </c>
      <c r="N82" s="62">
        <f>SUBTOTAL(109,'Buget personal'!$N$78:$N$81)</f>
        <v>0</v>
      </c>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row>
    <row r="83" spans="1:1022 1035:2044 2057:3066 3079:4088 4101:5110 5123:6132 6145:7168 7181:8190 8203:9212 9225:10234 10247:11256 11269:12278 12291:13300 13313:14336 14349:15358 15371:16380" s="21" customFormat="1" ht="21.5" thickBot="1" x14ac:dyDescent="0.35">
      <c r="A83" s="20" t="s">
        <v>75</v>
      </c>
      <c r="B83" s="44" t="s">
        <v>0</v>
      </c>
      <c r="C83" s="44" t="s">
        <v>1</v>
      </c>
      <c r="D83" s="44" t="s">
        <v>2</v>
      </c>
      <c r="E83" s="44" t="s">
        <v>3</v>
      </c>
      <c r="F83" s="44" t="s">
        <v>4</v>
      </c>
      <c r="G83" s="44" t="s">
        <v>5</v>
      </c>
      <c r="H83" s="44" t="s">
        <v>6</v>
      </c>
      <c r="I83" s="44" t="s">
        <v>7</v>
      </c>
      <c r="J83" s="44" t="s">
        <v>8</v>
      </c>
      <c r="K83" s="44" t="s">
        <v>9</v>
      </c>
      <c r="L83" s="44" t="s">
        <v>10</v>
      </c>
      <c r="M83" s="44" t="s">
        <v>11</v>
      </c>
      <c r="N83" s="45" t="s">
        <v>12</v>
      </c>
      <c r="O83" s="32"/>
      <c r="P83" s="32"/>
      <c r="Q83" s="32"/>
      <c r="R83" s="32"/>
      <c r="S83" s="32"/>
      <c r="T83" s="32"/>
      <c r="U83" s="32"/>
      <c r="V83" s="32"/>
      <c r="W83" s="32"/>
      <c r="X83" s="32"/>
      <c r="Y83" s="32"/>
      <c r="Z83" s="32"/>
      <c r="AA83" s="33"/>
      <c r="AB83" s="31"/>
      <c r="AC83" s="32"/>
      <c r="AD83" s="32"/>
      <c r="AE83" s="32"/>
      <c r="AF83" s="32"/>
      <c r="AG83" s="32"/>
      <c r="AH83" s="32"/>
      <c r="AI83" s="32"/>
      <c r="AJ83" s="32"/>
      <c r="AK83" s="32"/>
      <c r="AL83" s="32"/>
      <c r="AM83" s="32"/>
      <c r="AN83" s="32"/>
      <c r="AO83" s="33"/>
      <c r="AP83" s="31"/>
      <c r="AQ83" s="32"/>
      <c r="AR83" s="32"/>
      <c r="AS83" s="32"/>
      <c r="AT83" s="32"/>
      <c r="AU83" s="32"/>
      <c r="AV83" s="32"/>
      <c r="AW83" s="32"/>
      <c r="AX83" s="32"/>
      <c r="AY83" s="32"/>
      <c r="AZ83" s="32"/>
      <c r="BA83" s="32"/>
      <c r="BB83" s="32"/>
      <c r="BC83" s="33"/>
      <c r="BD83" s="31"/>
      <c r="BE83" s="32"/>
      <c r="BF83" s="32"/>
      <c r="BG83" s="32"/>
      <c r="BH83" s="32"/>
      <c r="BI83" s="32"/>
      <c r="BJ83" s="32"/>
      <c r="BK83" s="32"/>
      <c r="BL83" s="32"/>
      <c r="BM83" s="32"/>
      <c r="BN83" s="32"/>
      <c r="BO83" s="32"/>
      <c r="BP83" s="32"/>
      <c r="BQ83" s="33"/>
      <c r="BR83" s="31"/>
      <c r="BS83" s="32"/>
      <c r="CE83" s="22"/>
      <c r="CF83" s="20"/>
      <c r="CS83" s="22"/>
      <c r="CT83" s="20"/>
      <c r="DG83" s="22"/>
      <c r="DH83" s="20"/>
      <c r="DU83" s="22"/>
      <c r="DV83" s="20"/>
      <c r="EI83" s="22"/>
      <c r="EJ83" s="20"/>
      <c r="EW83" s="22"/>
      <c r="EX83" s="20"/>
      <c r="FK83" s="22"/>
      <c r="FL83" s="20"/>
      <c r="FY83" s="22"/>
      <c r="FZ83" s="20"/>
      <c r="GM83" s="22"/>
      <c r="GN83" s="20"/>
      <c r="HA83" s="22"/>
      <c r="HB83" s="20"/>
      <c r="HO83" s="22"/>
      <c r="HP83" s="20"/>
      <c r="IC83" s="22"/>
      <c r="ID83" s="20"/>
      <c r="IQ83" s="22"/>
      <c r="IR83" s="20"/>
      <c r="JE83" s="22"/>
      <c r="JF83" s="20"/>
      <c r="JS83" s="22"/>
      <c r="JT83" s="20"/>
      <c r="KG83" s="22"/>
      <c r="KH83" s="20"/>
      <c r="KU83" s="22"/>
      <c r="KV83" s="20"/>
      <c r="LI83" s="22"/>
      <c r="LJ83" s="20"/>
      <c r="LW83" s="22"/>
      <c r="LX83" s="20"/>
      <c r="MK83" s="22"/>
      <c r="ML83" s="20"/>
      <c r="MY83" s="22"/>
      <c r="MZ83" s="20"/>
      <c r="NM83" s="22"/>
      <c r="NN83" s="20"/>
      <c r="OA83" s="22"/>
      <c r="OB83" s="20"/>
      <c r="OO83" s="22"/>
      <c r="OP83" s="20"/>
      <c r="PC83" s="22"/>
      <c r="PD83" s="20"/>
      <c r="PQ83" s="22"/>
      <c r="PR83" s="20"/>
      <c r="QE83" s="22"/>
      <c r="QF83" s="20"/>
      <c r="QS83" s="22"/>
      <c r="QT83" s="20"/>
      <c r="RG83" s="22"/>
      <c r="RH83" s="20"/>
      <c r="RU83" s="22"/>
      <c r="RV83" s="20"/>
      <c r="SI83" s="22"/>
      <c r="SJ83" s="20"/>
      <c r="SW83" s="22"/>
      <c r="SX83" s="20"/>
      <c r="TK83" s="22"/>
      <c r="TL83" s="20"/>
      <c r="TY83" s="22"/>
      <c r="TZ83" s="20"/>
      <c r="UM83" s="22"/>
      <c r="UN83" s="20"/>
      <c r="VA83" s="22"/>
      <c r="VB83" s="20"/>
      <c r="VO83" s="22"/>
      <c r="VP83" s="20"/>
      <c r="WC83" s="22"/>
      <c r="WD83" s="20"/>
      <c r="WQ83" s="22"/>
      <c r="WR83" s="20"/>
      <c r="XE83" s="22"/>
      <c r="XF83" s="20"/>
      <c r="XS83" s="22"/>
      <c r="XT83" s="20"/>
      <c r="YG83" s="22"/>
      <c r="YH83" s="20"/>
      <c r="YU83" s="22"/>
      <c r="YV83" s="20"/>
      <c r="ZI83" s="22"/>
      <c r="ZJ83" s="20"/>
      <c r="ZW83" s="22"/>
      <c r="ZX83" s="20"/>
      <c r="AAK83" s="22"/>
      <c r="AAL83" s="20"/>
      <c r="AAY83" s="22"/>
      <c r="AAZ83" s="20"/>
      <c r="ABM83" s="22"/>
      <c r="ABN83" s="20"/>
      <c r="ACA83" s="22"/>
      <c r="ACB83" s="20"/>
      <c r="ACO83" s="22"/>
      <c r="ACP83" s="20"/>
      <c r="ADC83" s="22"/>
      <c r="ADD83" s="20"/>
      <c r="ADQ83" s="22"/>
      <c r="ADR83" s="20"/>
      <c r="AEE83" s="22"/>
      <c r="AEF83" s="20"/>
      <c r="AES83" s="22"/>
      <c r="AET83" s="20"/>
      <c r="AFG83" s="22"/>
      <c r="AFH83" s="20"/>
      <c r="AFU83" s="22"/>
      <c r="AFV83" s="20"/>
      <c r="AGI83" s="22"/>
      <c r="AGJ83" s="20"/>
      <c r="AGW83" s="22"/>
      <c r="AGX83" s="20"/>
      <c r="AHK83" s="22"/>
      <c r="AHL83" s="20"/>
      <c r="AHY83" s="22"/>
      <c r="AHZ83" s="20"/>
      <c r="AIM83" s="22"/>
      <c r="AIN83" s="20"/>
      <c r="AJA83" s="22"/>
      <c r="AJB83" s="20"/>
      <c r="AJO83" s="22"/>
      <c r="AJP83" s="20"/>
      <c r="AKC83" s="22"/>
      <c r="AKD83" s="20"/>
      <c r="AKQ83" s="22"/>
      <c r="AKR83" s="20"/>
      <c r="ALE83" s="22"/>
      <c r="ALF83" s="20"/>
      <c r="ALS83" s="22"/>
      <c r="ALT83" s="20"/>
      <c r="AMG83" s="22"/>
      <c r="AMH83" s="20"/>
      <c r="AMU83" s="22"/>
      <c r="AMV83" s="20"/>
      <c r="ANI83" s="22"/>
      <c r="ANJ83" s="20"/>
      <c r="ANW83" s="22"/>
      <c r="ANX83" s="20"/>
      <c r="AOK83" s="22"/>
      <c r="AOL83" s="20"/>
      <c r="AOY83" s="22"/>
      <c r="AOZ83" s="20"/>
      <c r="APM83" s="22"/>
      <c r="APN83" s="20"/>
      <c r="AQA83" s="22"/>
      <c r="AQB83" s="20"/>
      <c r="AQO83" s="22"/>
      <c r="AQP83" s="20"/>
      <c r="ARC83" s="22"/>
      <c r="ARD83" s="20"/>
      <c r="ARQ83" s="22"/>
      <c r="ARR83" s="20"/>
      <c r="ASE83" s="22"/>
      <c r="ASF83" s="20"/>
      <c r="ASS83" s="22"/>
      <c r="AST83" s="20"/>
      <c r="ATG83" s="22"/>
      <c r="ATH83" s="20"/>
      <c r="ATU83" s="22"/>
      <c r="ATV83" s="20"/>
      <c r="AUI83" s="22"/>
      <c r="AUJ83" s="20"/>
      <c r="AUW83" s="22"/>
      <c r="AUX83" s="20"/>
      <c r="AVK83" s="22"/>
      <c r="AVL83" s="20"/>
      <c r="AVY83" s="22"/>
      <c r="AVZ83" s="20"/>
      <c r="AWM83" s="22"/>
      <c r="AWN83" s="20"/>
      <c r="AXA83" s="22"/>
      <c r="AXB83" s="20"/>
      <c r="AXO83" s="22"/>
      <c r="AXP83" s="20"/>
      <c r="AYC83" s="22"/>
      <c r="AYD83" s="20"/>
      <c r="AYQ83" s="22"/>
      <c r="AYR83" s="20"/>
      <c r="AZE83" s="22"/>
      <c r="AZF83" s="20"/>
      <c r="AZS83" s="22"/>
      <c r="AZT83" s="20"/>
      <c r="BAG83" s="22"/>
      <c r="BAH83" s="20"/>
      <c r="BAU83" s="22"/>
      <c r="BAV83" s="20"/>
      <c r="BBI83" s="22"/>
      <c r="BBJ83" s="20"/>
      <c r="BBW83" s="22"/>
      <c r="BBX83" s="20"/>
      <c r="BCK83" s="22"/>
      <c r="BCL83" s="20"/>
      <c r="BCY83" s="22"/>
      <c r="BCZ83" s="20"/>
      <c r="BDM83" s="22"/>
      <c r="BDN83" s="20"/>
      <c r="BEA83" s="22"/>
      <c r="BEB83" s="20"/>
      <c r="BEO83" s="22"/>
      <c r="BEP83" s="20"/>
      <c r="BFC83" s="22"/>
      <c r="BFD83" s="20"/>
      <c r="BFQ83" s="22"/>
      <c r="BFR83" s="20"/>
      <c r="BGE83" s="22"/>
      <c r="BGF83" s="20"/>
      <c r="BGS83" s="22"/>
      <c r="BGT83" s="20"/>
      <c r="BHG83" s="22"/>
      <c r="BHH83" s="20"/>
      <c r="BHU83" s="22"/>
      <c r="BHV83" s="20"/>
      <c r="BII83" s="22"/>
      <c r="BIJ83" s="20"/>
      <c r="BIW83" s="22"/>
      <c r="BIX83" s="20"/>
      <c r="BJK83" s="22"/>
      <c r="BJL83" s="20"/>
      <c r="BJY83" s="22"/>
      <c r="BJZ83" s="20"/>
      <c r="BKM83" s="22"/>
      <c r="BKN83" s="20"/>
      <c r="BLA83" s="22"/>
      <c r="BLB83" s="20"/>
      <c r="BLO83" s="22"/>
      <c r="BLP83" s="20"/>
      <c r="BMC83" s="22"/>
      <c r="BMD83" s="20"/>
      <c r="BMQ83" s="22"/>
      <c r="BMR83" s="20"/>
      <c r="BNE83" s="22"/>
      <c r="BNF83" s="20"/>
      <c r="BNS83" s="22"/>
      <c r="BNT83" s="20"/>
      <c r="BOG83" s="22"/>
      <c r="BOH83" s="20"/>
      <c r="BOU83" s="22"/>
      <c r="BOV83" s="20"/>
      <c r="BPI83" s="22"/>
      <c r="BPJ83" s="20"/>
      <c r="BPW83" s="22"/>
      <c r="BPX83" s="20"/>
      <c r="BQK83" s="22"/>
      <c r="BQL83" s="20"/>
      <c r="BQY83" s="22"/>
      <c r="BQZ83" s="20"/>
      <c r="BRM83" s="22"/>
      <c r="BRN83" s="20"/>
      <c r="BSA83" s="22"/>
      <c r="BSB83" s="20"/>
      <c r="BSO83" s="22"/>
      <c r="BSP83" s="20"/>
      <c r="BTC83" s="22"/>
      <c r="BTD83" s="20"/>
      <c r="BTQ83" s="22"/>
      <c r="BTR83" s="20"/>
      <c r="BUE83" s="22"/>
      <c r="BUF83" s="20"/>
      <c r="BUS83" s="22"/>
      <c r="BUT83" s="20"/>
      <c r="BVG83" s="22"/>
      <c r="BVH83" s="20"/>
      <c r="BVU83" s="22"/>
      <c r="BVV83" s="20"/>
      <c r="BWI83" s="22"/>
      <c r="BWJ83" s="20"/>
      <c r="BWW83" s="22"/>
      <c r="BWX83" s="20"/>
      <c r="BXK83" s="22"/>
      <c r="BXL83" s="20"/>
      <c r="BXY83" s="22"/>
      <c r="BXZ83" s="20"/>
      <c r="BYM83" s="22"/>
      <c r="BYN83" s="20"/>
      <c r="BZA83" s="22"/>
      <c r="BZB83" s="20"/>
      <c r="BZO83" s="22"/>
      <c r="BZP83" s="20"/>
      <c r="CAC83" s="22"/>
      <c r="CAD83" s="20"/>
      <c r="CAQ83" s="22"/>
      <c r="CAR83" s="20"/>
      <c r="CBE83" s="22"/>
      <c r="CBF83" s="20"/>
      <c r="CBS83" s="22"/>
      <c r="CBT83" s="20"/>
      <c r="CCG83" s="22"/>
      <c r="CCH83" s="20"/>
      <c r="CCU83" s="22"/>
      <c r="CCV83" s="20"/>
      <c r="CDI83" s="22"/>
      <c r="CDJ83" s="20"/>
      <c r="CDW83" s="22"/>
      <c r="CDX83" s="20"/>
      <c r="CEK83" s="22"/>
      <c r="CEL83" s="20"/>
      <c r="CEY83" s="22"/>
      <c r="CEZ83" s="20"/>
      <c r="CFM83" s="22"/>
      <c r="CFN83" s="20"/>
      <c r="CGA83" s="22"/>
      <c r="CGB83" s="20"/>
      <c r="CGO83" s="22"/>
      <c r="CGP83" s="20"/>
      <c r="CHC83" s="22"/>
      <c r="CHD83" s="20"/>
      <c r="CHQ83" s="22"/>
      <c r="CHR83" s="20"/>
      <c r="CIE83" s="22"/>
      <c r="CIF83" s="20"/>
      <c r="CIS83" s="22"/>
      <c r="CIT83" s="20"/>
      <c r="CJG83" s="22"/>
      <c r="CJH83" s="20"/>
      <c r="CJU83" s="22"/>
      <c r="CJV83" s="20"/>
      <c r="CKI83" s="22"/>
      <c r="CKJ83" s="20"/>
      <c r="CKW83" s="22"/>
      <c r="CKX83" s="20"/>
      <c r="CLK83" s="22"/>
      <c r="CLL83" s="20"/>
      <c r="CLY83" s="22"/>
      <c r="CLZ83" s="20"/>
      <c r="CMM83" s="22"/>
      <c r="CMN83" s="20"/>
      <c r="CNA83" s="22"/>
      <c r="CNB83" s="20"/>
      <c r="CNO83" s="22"/>
      <c r="CNP83" s="20"/>
      <c r="COC83" s="22"/>
      <c r="COD83" s="20"/>
      <c r="COQ83" s="22"/>
      <c r="COR83" s="20"/>
      <c r="CPE83" s="22"/>
      <c r="CPF83" s="20"/>
      <c r="CPS83" s="22"/>
      <c r="CPT83" s="20"/>
      <c r="CQG83" s="22"/>
      <c r="CQH83" s="20"/>
      <c r="CQU83" s="22"/>
      <c r="CQV83" s="20"/>
      <c r="CRI83" s="22"/>
      <c r="CRJ83" s="20"/>
      <c r="CRW83" s="22"/>
      <c r="CRX83" s="20"/>
      <c r="CSK83" s="22"/>
      <c r="CSL83" s="20"/>
      <c r="CSY83" s="22"/>
      <c r="CSZ83" s="20"/>
      <c r="CTM83" s="22"/>
      <c r="CTN83" s="20"/>
      <c r="CUA83" s="22"/>
      <c r="CUB83" s="20"/>
      <c r="CUO83" s="22"/>
      <c r="CUP83" s="20"/>
      <c r="CVC83" s="22"/>
      <c r="CVD83" s="20"/>
      <c r="CVQ83" s="22"/>
      <c r="CVR83" s="20"/>
      <c r="CWE83" s="22"/>
      <c r="CWF83" s="20"/>
      <c r="CWS83" s="22"/>
      <c r="CWT83" s="20"/>
      <c r="CXG83" s="22"/>
      <c r="CXH83" s="20"/>
      <c r="CXU83" s="22"/>
      <c r="CXV83" s="20"/>
      <c r="CYI83" s="22"/>
      <c r="CYJ83" s="20"/>
      <c r="CYW83" s="22"/>
      <c r="CYX83" s="20"/>
      <c r="CZK83" s="22"/>
      <c r="CZL83" s="20"/>
      <c r="CZY83" s="22"/>
      <c r="CZZ83" s="20"/>
      <c r="DAM83" s="22"/>
      <c r="DAN83" s="20"/>
      <c r="DBA83" s="22"/>
      <c r="DBB83" s="20"/>
      <c r="DBO83" s="22"/>
      <c r="DBP83" s="20"/>
      <c r="DCC83" s="22"/>
      <c r="DCD83" s="20"/>
      <c r="DCQ83" s="22"/>
      <c r="DCR83" s="20"/>
      <c r="DDE83" s="22"/>
      <c r="DDF83" s="20"/>
      <c r="DDS83" s="22"/>
      <c r="DDT83" s="20"/>
      <c r="DEG83" s="22"/>
      <c r="DEH83" s="20"/>
      <c r="DEU83" s="22"/>
      <c r="DEV83" s="20"/>
      <c r="DFI83" s="22"/>
      <c r="DFJ83" s="20"/>
      <c r="DFW83" s="22"/>
      <c r="DFX83" s="20"/>
      <c r="DGK83" s="22"/>
      <c r="DGL83" s="20"/>
      <c r="DGY83" s="22"/>
      <c r="DGZ83" s="20"/>
      <c r="DHM83" s="22"/>
      <c r="DHN83" s="20"/>
      <c r="DIA83" s="22"/>
      <c r="DIB83" s="20"/>
      <c r="DIO83" s="22"/>
      <c r="DIP83" s="20"/>
      <c r="DJC83" s="22"/>
      <c r="DJD83" s="20"/>
      <c r="DJQ83" s="22"/>
      <c r="DJR83" s="20"/>
      <c r="DKE83" s="22"/>
      <c r="DKF83" s="20"/>
      <c r="DKS83" s="22"/>
      <c r="DKT83" s="20"/>
      <c r="DLG83" s="22"/>
      <c r="DLH83" s="20"/>
      <c r="DLU83" s="22"/>
      <c r="DLV83" s="20"/>
      <c r="DMI83" s="22"/>
      <c r="DMJ83" s="20"/>
      <c r="DMW83" s="22"/>
      <c r="DMX83" s="20"/>
      <c r="DNK83" s="22"/>
      <c r="DNL83" s="20"/>
      <c r="DNY83" s="22"/>
      <c r="DNZ83" s="20"/>
      <c r="DOM83" s="22"/>
      <c r="DON83" s="20"/>
      <c r="DPA83" s="22"/>
      <c r="DPB83" s="20"/>
      <c r="DPO83" s="22"/>
      <c r="DPP83" s="20"/>
      <c r="DQC83" s="22"/>
      <c r="DQD83" s="20"/>
      <c r="DQQ83" s="22"/>
      <c r="DQR83" s="20"/>
      <c r="DRE83" s="22"/>
      <c r="DRF83" s="20"/>
      <c r="DRS83" s="22"/>
      <c r="DRT83" s="20"/>
      <c r="DSG83" s="22"/>
      <c r="DSH83" s="20"/>
      <c r="DSU83" s="22"/>
      <c r="DSV83" s="20"/>
      <c r="DTI83" s="22"/>
      <c r="DTJ83" s="20"/>
      <c r="DTW83" s="22"/>
      <c r="DTX83" s="20"/>
      <c r="DUK83" s="22"/>
      <c r="DUL83" s="20"/>
      <c r="DUY83" s="22"/>
      <c r="DUZ83" s="20"/>
      <c r="DVM83" s="22"/>
      <c r="DVN83" s="20"/>
      <c r="DWA83" s="22"/>
      <c r="DWB83" s="20"/>
      <c r="DWO83" s="22"/>
      <c r="DWP83" s="20"/>
      <c r="DXC83" s="22"/>
      <c r="DXD83" s="20"/>
      <c r="DXQ83" s="22"/>
      <c r="DXR83" s="20"/>
      <c r="DYE83" s="22"/>
      <c r="DYF83" s="20"/>
      <c r="DYS83" s="22"/>
      <c r="DYT83" s="20"/>
      <c r="DZG83" s="22"/>
      <c r="DZH83" s="20"/>
      <c r="DZU83" s="22"/>
      <c r="DZV83" s="20"/>
      <c r="EAI83" s="22"/>
      <c r="EAJ83" s="20"/>
      <c r="EAW83" s="22"/>
      <c r="EAX83" s="20"/>
      <c r="EBK83" s="22"/>
      <c r="EBL83" s="20"/>
      <c r="EBY83" s="22"/>
      <c r="EBZ83" s="20"/>
      <c r="ECM83" s="22"/>
      <c r="ECN83" s="20"/>
      <c r="EDA83" s="22"/>
      <c r="EDB83" s="20"/>
      <c r="EDO83" s="22"/>
      <c r="EDP83" s="20"/>
      <c r="EEC83" s="22"/>
      <c r="EED83" s="20"/>
      <c r="EEQ83" s="22"/>
      <c r="EER83" s="20"/>
      <c r="EFE83" s="22"/>
      <c r="EFF83" s="20"/>
      <c r="EFS83" s="22"/>
      <c r="EFT83" s="20"/>
      <c r="EGG83" s="22"/>
      <c r="EGH83" s="20"/>
      <c r="EGU83" s="22"/>
      <c r="EGV83" s="20"/>
      <c r="EHI83" s="22"/>
      <c r="EHJ83" s="20"/>
      <c r="EHW83" s="22"/>
      <c r="EHX83" s="20"/>
      <c r="EIK83" s="22"/>
      <c r="EIL83" s="20"/>
      <c r="EIY83" s="22"/>
      <c r="EIZ83" s="20"/>
      <c r="EJM83" s="22"/>
      <c r="EJN83" s="20"/>
      <c r="EKA83" s="22"/>
      <c r="EKB83" s="20"/>
      <c r="EKO83" s="22"/>
      <c r="EKP83" s="20"/>
      <c r="ELC83" s="22"/>
      <c r="ELD83" s="20"/>
      <c r="ELQ83" s="22"/>
      <c r="ELR83" s="20"/>
      <c r="EME83" s="22"/>
      <c r="EMF83" s="20"/>
      <c r="EMS83" s="22"/>
      <c r="EMT83" s="20"/>
      <c r="ENG83" s="22"/>
      <c r="ENH83" s="20"/>
      <c r="ENU83" s="22"/>
      <c r="ENV83" s="20"/>
      <c r="EOI83" s="22"/>
      <c r="EOJ83" s="20"/>
      <c r="EOW83" s="22"/>
      <c r="EOX83" s="20"/>
      <c r="EPK83" s="22"/>
      <c r="EPL83" s="20"/>
      <c r="EPY83" s="22"/>
      <c r="EPZ83" s="20"/>
      <c r="EQM83" s="22"/>
      <c r="EQN83" s="20"/>
      <c r="ERA83" s="22"/>
      <c r="ERB83" s="20"/>
      <c r="ERO83" s="22"/>
      <c r="ERP83" s="20"/>
      <c r="ESC83" s="22"/>
      <c r="ESD83" s="20"/>
      <c r="ESQ83" s="22"/>
      <c r="ESR83" s="20"/>
      <c r="ETE83" s="22"/>
      <c r="ETF83" s="20"/>
      <c r="ETS83" s="22"/>
      <c r="ETT83" s="20"/>
      <c r="EUG83" s="22"/>
      <c r="EUH83" s="20"/>
      <c r="EUU83" s="22"/>
      <c r="EUV83" s="20"/>
      <c r="EVI83" s="22"/>
      <c r="EVJ83" s="20"/>
      <c r="EVW83" s="22"/>
      <c r="EVX83" s="20"/>
      <c r="EWK83" s="22"/>
      <c r="EWL83" s="20"/>
      <c r="EWY83" s="22"/>
      <c r="EWZ83" s="20"/>
      <c r="EXM83" s="22"/>
      <c r="EXN83" s="20"/>
      <c r="EYA83" s="22"/>
      <c r="EYB83" s="20"/>
      <c r="EYO83" s="22"/>
      <c r="EYP83" s="20"/>
      <c r="EZC83" s="22"/>
      <c r="EZD83" s="20"/>
      <c r="EZQ83" s="22"/>
      <c r="EZR83" s="20"/>
      <c r="FAE83" s="22"/>
      <c r="FAF83" s="20"/>
      <c r="FAS83" s="22"/>
      <c r="FAT83" s="20"/>
      <c r="FBG83" s="22"/>
      <c r="FBH83" s="20"/>
      <c r="FBU83" s="22"/>
      <c r="FBV83" s="20"/>
      <c r="FCI83" s="22"/>
      <c r="FCJ83" s="20"/>
      <c r="FCW83" s="22"/>
      <c r="FCX83" s="20"/>
      <c r="FDK83" s="22"/>
      <c r="FDL83" s="20"/>
      <c r="FDY83" s="22"/>
      <c r="FDZ83" s="20"/>
      <c r="FEM83" s="22"/>
      <c r="FEN83" s="20"/>
      <c r="FFA83" s="22"/>
      <c r="FFB83" s="20"/>
      <c r="FFO83" s="22"/>
      <c r="FFP83" s="20"/>
      <c r="FGC83" s="22"/>
      <c r="FGD83" s="20"/>
      <c r="FGQ83" s="22"/>
      <c r="FGR83" s="20"/>
      <c r="FHE83" s="22"/>
      <c r="FHF83" s="20"/>
      <c r="FHS83" s="22"/>
      <c r="FHT83" s="20"/>
      <c r="FIG83" s="22"/>
      <c r="FIH83" s="20"/>
      <c r="FIU83" s="22"/>
      <c r="FIV83" s="20"/>
      <c r="FJI83" s="22"/>
      <c r="FJJ83" s="20"/>
      <c r="FJW83" s="22"/>
      <c r="FJX83" s="20"/>
      <c r="FKK83" s="22"/>
      <c r="FKL83" s="20"/>
      <c r="FKY83" s="22"/>
      <c r="FKZ83" s="20"/>
      <c r="FLM83" s="22"/>
      <c r="FLN83" s="20"/>
      <c r="FMA83" s="22"/>
      <c r="FMB83" s="20"/>
      <c r="FMO83" s="22"/>
      <c r="FMP83" s="20"/>
      <c r="FNC83" s="22"/>
      <c r="FND83" s="20"/>
      <c r="FNQ83" s="22"/>
      <c r="FNR83" s="20"/>
      <c r="FOE83" s="22"/>
      <c r="FOF83" s="20"/>
      <c r="FOS83" s="22"/>
      <c r="FOT83" s="20"/>
      <c r="FPG83" s="22"/>
      <c r="FPH83" s="20"/>
      <c r="FPU83" s="22"/>
      <c r="FPV83" s="20"/>
      <c r="FQI83" s="22"/>
      <c r="FQJ83" s="20"/>
      <c r="FQW83" s="22"/>
      <c r="FQX83" s="20"/>
      <c r="FRK83" s="22"/>
      <c r="FRL83" s="20"/>
      <c r="FRY83" s="22"/>
      <c r="FRZ83" s="20"/>
      <c r="FSM83" s="22"/>
      <c r="FSN83" s="20"/>
      <c r="FTA83" s="22"/>
      <c r="FTB83" s="20"/>
      <c r="FTO83" s="22"/>
      <c r="FTP83" s="20"/>
      <c r="FUC83" s="22"/>
      <c r="FUD83" s="20"/>
      <c r="FUQ83" s="22"/>
      <c r="FUR83" s="20"/>
      <c r="FVE83" s="22"/>
      <c r="FVF83" s="20"/>
      <c r="FVS83" s="22"/>
      <c r="FVT83" s="20"/>
      <c r="FWG83" s="22"/>
      <c r="FWH83" s="20"/>
      <c r="FWU83" s="22"/>
      <c r="FWV83" s="20"/>
      <c r="FXI83" s="22"/>
      <c r="FXJ83" s="20"/>
      <c r="FXW83" s="22"/>
      <c r="FXX83" s="20"/>
      <c r="FYK83" s="22"/>
      <c r="FYL83" s="20"/>
      <c r="FYY83" s="22"/>
      <c r="FYZ83" s="20"/>
      <c r="FZM83" s="22"/>
      <c r="FZN83" s="20"/>
      <c r="GAA83" s="22"/>
      <c r="GAB83" s="20"/>
      <c r="GAO83" s="22"/>
      <c r="GAP83" s="20"/>
      <c r="GBC83" s="22"/>
      <c r="GBD83" s="20"/>
      <c r="GBQ83" s="22"/>
      <c r="GBR83" s="20"/>
      <c r="GCE83" s="22"/>
      <c r="GCF83" s="20"/>
      <c r="GCS83" s="22"/>
      <c r="GCT83" s="20"/>
      <c r="GDG83" s="22"/>
      <c r="GDH83" s="20"/>
      <c r="GDU83" s="22"/>
      <c r="GDV83" s="20"/>
      <c r="GEI83" s="22"/>
      <c r="GEJ83" s="20"/>
      <c r="GEW83" s="22"/>
      <c r="GEX83" s="20"/>
      <c r="GFK83" s="22"/>
      <c r="GFL83" s="20"/>
      <c r="GFY83" s="22"/>
      <c r="GFZ83" s="20"/>
      <c r="GGM83" s="22"/>
      <c r="GGN83" s="20"/>
      <c r="GHA83" s="22"/>
      <c r="GHB83" s="20"/>
      <c r="GHO83" s="22"/>
      <c r="GHP83" s="20"/>
      <c r="GIC83" s="22"/>
      <c r="GID83" s="20"/>
      <c r="GIQ83" s="22"/>
      <c r="GIR83" s="20"/>
      <c r="GJE83" s="22"/>
      <c r="GJF83" s="20"/>
      <c r="GJS83" s="22"/>
      <c r="GJT83" s="20"/>
      <c r="GKG83" s="22"/>
      <c r="GKH83" s="20"/>
      <c r="GKU83" s="22"/>
      <c r="GKV83" s="20"/>
      <c r="GLI83" s="22"/>
      <c r="GLJ83" s="20"/>
      <c r="GLW83" s="22"/>
      <c r="GLX83" s="20"/>
      <c r="GMK83" s="22"/>
      <c r="GML83" s="20"/>
      <c r="GMY83" s="22"/>
      <c r="GMZ83" s="20"/>
      <c r="GNM83" s="22"/>
      <c r="GNN83" s="20"/>
      <c r="GOA83" s="22"/>
      <c r="GOB83" s="20"/>
      <c r="GOO83" s="22"/>
      <c r="GOP83" s="20"/>
      <c r="GPC83" s="22"/>
      <c r="GPD83" s="20"/>
      <c r="GPQ83" s="22"/>
      <c r="GPR83" s="20"/>
      <c r="GQE83" s="22"/>
      <c r="GQF83" s="20"/>
      <c r="GQS83" s="22"/>
      <c r="GQT83" s="20"/>
      <c r="GRG83" s="22"/>
      <c r="GRH83" s="20"/>
      <c r="GRU83" s="22"/>
      <c r="GRV83" s="20"/>
      <c r="GSI83" s="22"/>
      <c r="GSJ83" s="20"/>
      <c r="GSW83" s="22"/>
      <c r="GSX83" s="20"/>
      <c r="GTK83" s="22"/>
      <c r="GTL83" s="20"/>
      <c r="GTY83" s="22"/>
      <c r="GTZ83" s="20"/>
      <c r="GUM83" s="22"/>
      <c r="GUN83" s="20"/>
      <c r="GVA83" s="22"/>
      <c r="GVB83" s="20"/>
      <c r="GVO83" s="22"/>
      <c r="GVP83" s="20"/>
      <c r="GWC83" s="22"/>
      <c r="GWD83" s="20"/>
      <c r="GWQ83" s="22"/>
      <c r="GWR83" s="20"/>
      <c r="GXE83" s="22"/>
      <c r="GXF83" s="20"/>
      <c r="GXS83" s="22"/>
      <c r="GXT83" s="20"/>
      <c r="GYG83" s="22"/>
      <c r="GYH83" s="20"/>
      <c r="GYU83" s="22"/>
      <c r="GYV83" s="20"/>
      <c r="GZI83" s="22"/>
      <c r="GZJ83" s="20"/>
      <c r="GZW83" s="22"/>
      <c r="GZX83" s="20"/>
      <c r="HAK83" s="22"/>
      <c r="HAL83" s="20"/>
      <c r="HAY83" s="22"/>
      <c r="HAZ83" s="20"/>
      <c r="HBM83" s="22"/>
      <c r="HBN83" s="20"/>
      <c r="HCA83" s="22"/>
      <c r="HCB83" s="20"/>
      <c r="HCO83" s="22"/>
      <c r="HCP83" s="20"/>
      <c r="HDC83" s="22"/>
      <c r="HDD83" s="20"/>
      <c r="HDQ83" s="22"/>
      <c r="HDR83" s="20"/>
      <c r="HEE83" s="22"/>
      <c r="HEF83" s="20"/>
      <c r="HES83" s="22"/>
      <c r="HET83" s="20"/>
      <c r="HFG83" s="22"/>
      <c r="HFH83" s="20"/>
      <c r="HFU83" s="22"/>
      <c r="HFV83" s="20"/>
      <c r="HGI83" s="22"/>
      <c r="HGJ83" s="20"/>
      <c r="HGW83" s="22"/>
      <c r="HGX83" s="20"/>
      <c r="HHK83" s="22"/>
      <c r="HHL83" s="20"/>
      <c r="HHY83" s="22"/>
      <c r="HHZ83" s="20"/>
      <c r="HIM83" s="22"/>
      <c r="HIN83" s="20"/>
      <c r="HJA83" s="22"/>
      <c r="HJB83" s="20"/>
      <c r="HJO83" s="22"/>
      <c r="HJP83" s="20"/>
      <c r="HKC83" s="22"/>
      <c r="HKD83" s="20"/>
      <c r="HKQ83" s="22"/>
      <c r="HKR83" s="20"/>
      <c r="HLE83" s="22"/>
      <c r="HLF83" s="20"/>
      <c r="HLS83" s="22"/>
      <c r="HLT83" s="20"/>
      <c r="HMG83" s="22"/>
      <c r="HMH83" s="20"/>
      <c r="HMU83" s="22"/>
      <c r="HMV83" s="20"/>
      <c r="HNI83" s="22"/>
      <c r="HNJ83" s="20"/>
      <c r="HNW83" s="22"/>
      <c r="HNX83" s="20"/>
      <c r="HOK83" s="22"/>
      <c r="HOL83" s="20"/>
      <c r="HOY83" s="22"/>
      <c r="HOZ83" s="20"/>
      <c r="HPM83" s="22"/>
      <c r="HPN83" s="20"/>
      <c r="HQA83" s="22"/>
      <c r="HQB83" s="20"/>
      <c r="HQO83" s="22"/>
      <c r="HQP83" s="20"/>
      <c r="HRC83" s="22"/>
      <c r="HRD83" s="20"/>
      <c r="HRQ83" s="22"/>
      <c r="HRR83" s="20"/>
      <c r="HSE83" s="22"/>
      <c r="HSF83" s="20"/>
      <c r="HSS83" s="22"/>
      <c r="HST83" s="20"/>
      <c r="HTG83" s="22"/>
      <c r="HTH83" s="20"/>
      <c r="HTU83" s="22"/>
      <c r="HTV83" s="20"/>
      <c r="HUI83" s="22"/>
      <c r="HUJ83" s="20"/>
      <c r="HUW83" s="22"/>
      <c r="HUX83" s="20"/>
      <c r="HVK83" s="22"/>
      <c r="HVL83" s="20"/>
      <c r="HVY83" s="22"/>
      <c r="HVZ83" s="20"/>
      <c r="HWM83" s="22"/>
      <c r="HWN83" s="20"/>
      <c r="HXA83" s="22"/>
      <c r="HXB83" s="20"/>
      <c r="HXO83" s="22"/>
      <c r="HXP83" s="20"/>
      <c r="HYC83" s="22"/>
      <c r="HYD83" s="20"/>
      <c r="HYQ83" s="22"/>
      <c r="HYR83" s="20"/>
      <c r="HZE83" s="22"/>
      <c r="HZF83" s="20"/>
      <c r="HZS83" s="22"/>
      <c r="HZT83" s="20"/>
      <c r="IAG83" s="22"/>
      <c r="IAH83" s="20"/>
      <c r="IAU83" s="22"/>
      <c r="IAV83" s="20"/>
      <c r="IBI83" s="22"/>
      <c r="IBJ83" s="20"/>
      <c r="IBW83" s="22"/>
      <c r="IBX83" s="20"/>
      <c r="ICK83" s="22"/>
      <c r="ICL83" s="20"/>
      <c r="ICY83" s="22"/>
      <c r="ICZ83" s="20"/>
      <c r="IDM83" s="22"/>
      <c r="IDN83" s="20"/>
      <c r="IEA83" s="22"/>
      <c r="IEB83" s="20"/>
      <c r="IEO83" s="22"/>
      <c r="IEP83" s="20"/>
      <c r="IFC83" s="22"/>
      <c r="IFD83" s="20"/>
      <c r="IFQ83" s="22"/>
      <c r="IFR83" s="20"/>
      <c r="IGE83" s="22"/>
      <c r="IGF83" s="20"/>
      <c r="IGS83" s="22"/>
      <c r="IGT83" s="20"/>
      <c r="IHG83" s="22"/>
      <c r="IHH83" s="20"/>
      <c r="IHU83" s="22"/>
      <c r="IHV83" s="20"/>
      <c r="III83" s="22"/>
      <c r="IIJ83" s="20"/>
      <c r="IIW83" s="22"/>
      <c r="IIX83" s="20"/>
      <c r="IJK83" s="22"/>
      <c r="IJL83" s="20"/>
      <c r="IJY83" s="22"/>
      <c r="IJZ83" s="20"/>
      <c r="IKM83" s="22"/>
      <c r="IKN83" s="20"/>
      <c r="ILA83" s="22"/>
      <c r="ILB83" s="20"/>
      <c r="ILO83" s="22"/>
      <c r="ILP83" s="20"/>
      <c r="IMC83" s="22"/>
      <c r="IMD83" s="20"/>
      <c r="IMQ83" s="22"/>
      <c r="IMR83" s="20"/>
      <c r="INE83" s="22"/>
      <c r="INF83" s="20"/>
      <c r="INS83" s="22"/>
      <c r="INT83" s="20"/>
      <c r="IOG83" s="22"/>
      <c r="IOH83" s="20"/>
      <c r="IOU83" s="22"/>
      <c r="IOV83" s="20"/>
      <c r="IPI83" s="22"/>
      <c r="IPJ83" s="20"/>
      <c r="IPW83" s="22"/>
      <c r="IPX83" s="20"/>
      <c r="IQK83" s="22"/>
      <c r="IQL83" s="20"/>
      <c r="IQY83" s="22"/>
      <c r="IQZ83" s="20"/>
      <c r="IRM83" s="22"/>
      <c r="IRN83" s="20"/>
      <c r="ISA83" s="22"/>
      <c r="ISB83" s="20"/>
      <c r="ISO83" s="22"/>
      <c r="ISP83" s="20"/>
      <c r="ITC83" s="22"/>
      <c r="ITD83" s="20"/>
      <c r="ITQ83" s="22"/>
      <c r="ITR83" s="20"/>
      <c r="IUE83" s="22"/>
      <c r="IUF83" s="20"/>
      <c r="IUS83" s="22"/>
      <c r="IUT83" s="20"/>
      <c r="IVG83" s="22"/>
      <c r="IVH83" s="20"/>
      <c r="IVU83" s="22"/>
      <c r="IVV83" s="20"/>
      <c r="IWI83" s="22"/>
      <c r="IWJ83" s="20"/>
      <c r="IWW83" s="22"/>
      <c r="IWX83" s="20"/>
      <c r="IXK83" s="22"/>
      <c r="IXL83" s="20"/>
      <c r="IXY83" s="22"/>
      <c r="IXZ83" s="20"/>
      <c r="IYM83" s="22"/>
      <c r="IYN83" s="20"/>
      <c r="IZA83" s="22"/>
      <c r="IZB83" s="20"/>
      <c r="IZO83" s="22"/>
      <c r="IZP83" s="20"/>
      <c r="JAC83" s="22"/>
      <c r="JAD83" s="20"/>
      <c r="JAQ83" s="22"/>
      <c r="JAR83" s="20"/>
      <c r="JBE83" s="22"/>
      <c r="JBF83" s="20"/>
      <c r="JBS83" s="22"/>
      <c r="JBT83" s="20"/>
      <c r="JCG83" s="22"/>
      <c r="JCH83" s="20"/>
      <c r="JCU83" s="22"/>
      <c r="JCV83" s="20"/>
      <c r="JDI83" s="22"/>
      <c r="JDJ83" s="20"/>
      <c r="JDW83" s="22"/>
      <c r="JDX83" s="20"/>
      <c r="JEK83" s="22"/>
      <c r="JEL83" s="20"/>
      <c r="JEY83" s="22"/>
      <c r="JEZ83" s="20"/>
      <c r="JFM83" s="22"/>
      <c r="JFN83" s="20"/>
      <c r="JGA83" s="22"/>
      <c r="JGB83" s="20"/>
      <c r="JGO83" s="22"/>
      <c r="JGP83" s="20"/>
      <c r="JHC83" s="22"/>
      <c r="JHD83" s="20"/>
      <c r="JHQ83" s="22"/>
      <c r="JHR83" s="20"/>
      <c r="JIE83" s="22"/>
      <c r="JIF83" s="20"/>
      <c r="JIS83" s="22"/>
      <c r="JIT83" s="20"/>
      <c r="JJG83" s="22"/>
      <c r="JJH83" s="20"/>
      <c r="JJU83" s="22"/>
      <c r="JJV83" s="20"/>
      <c r="JKI83" s="22"/>
      <c r="JKJ83" s="20"/>
      <c r="JKW83" s="22"/>
      <c r="JKX83" s="20"/>
      <c r="JLK83" s="22"/>
      <c r="JLL83" s="20"/>
      <c r="JLY83" s="22"/>
      <c r="JLZ83" s="20"/>
      <c r="JMM83" s="22"/>
      <c r="JMN83" s="20"/>
      <c r="JNA83" s="22"/>
      <c r="JNB83" s="20"/>
      <c r="JNO83" s="22"/>
      <c r="JNP83" s="20"/>
      <c r="JOC83" s="22"/>
      <c r="JOD83" s="20"/>
      <c r="JOQ83" s="22"/>
      <c r="JOR83" s="20"/>
      <c r="JPE83" s="22"/>
      <c r="JPF83" s="20"/>
      <c r="JPS83" s="22"/>
      <c r="JPT83" s="20"/>
      <c r="JQG83" s="22"/>
      <c r="JQH83" s="20"/>
      <c r="JQU83" s="22"/>
      <c r="JQV83" s="20"/>
      <c r="JRI83" s="22"/>
      <c r="JRJ83" s="20"/>
      <c r="JRW83" s="22"/>
      <c r="JRX83" s="20"/>
      <c r="JSK83" s="22"/>
      <c r="JSL83" s="20"/>
      <c r="JSY83" s="22"/>
      <c r="JSZ83" s="20"/>
      <c r="JTM83" s="22"/>
      <c r="JTN83" s="20"/>
      <c r="JUA83" s="22"/>
      <c r="JUB83" s="20"/>
      <c r="JUO83" s="22"/>
      <c r="JUP83" s="20"/>
      <c r="JVC83" s="22"/>
      <c r="JVD83" s="20"/>
      <c r="JVQ83" s="22"/>
      <c r="JVR83" s="20"/>
      <c r="JWE83" s="22"/>
      <c r="JWF83" s="20"/>
      <c r="JWS83" s="22"/>
      <c r="JWT83" s="20"/>
      <c r="JXG83" s="22"/>
      <c r="JXH83" s="20"/>
      <c r="JXU83" s="22"/>
      <c r="JXV83" s="20"/>
      <c r="JYI83" s="22"/>
      <c r="JYJ83" s="20"/>
      <c r="JYW83" s="22"/>
      <c r="JYX83" s="20"/>
      <c r="JZK83" s="22"/>
      <c r="JZL83" s="20"/>
      <c r="JZY83" s="22"/>
      <c r="JZZ83" s="20"/>
      <c r="KAM83" s="22"/>
      <c r="KAN83" s="20"/>
      <c r="KBA83" s="22"/>
      <c r="KBB83" s="20"/>
      <c r="KBO83" s="22"/>
      <c r="KBP83" s="20"/>
      <c r="KCC83" s="22"/>
      <c r="KCD83" s="20"/>
      <c r="KCQ83" s="22"/>
      <c r="KCR83" s="20"/>
      <c r="KDE83" s="22"/>
      <c r="KDF83" s="20"/>
      <c r="KDS83" s="22"/>
      <c r="KDT83" s="20"/>
      <c r="KEG83" s="22"/>
      <c r="KEH83" s="20"/>
      <c r="KEU83" s="22"/>
      <c r="KEV83" s="20"/>
      <c r="KFI83" s="22"/>
      <c r="KFJ83" s="20"/>
      <c r="KFW83" s="22"/>
      <c r="KFX83" s="20"/>
      <c r="KGK83" s="22"/>
      <c r="KGL83" s="20"/>
      <c r="KGY83" s="22"/>
      <c r="KGZ83" s="20"/>
      <c r="KHM83" s="22"/>
      <c r="KHN83" s="20"/>
      <c r="KIA83" s="22"/>
      <c r="KIB83" s="20"/>
      <c r="KIO83" s="22"/>
      <c r="KIP83" s="20"/>
      <c r="KJC83" s="22"/>
      <c r="KJD83" s="20"/>
      <c r="KJQ83" s="22"/>
      <c r="KJR83" s="20"/>
      <c r="KKE83" s="22"/>
      <c r="KKF83" s="20"/>
      <c r="KKS83" s="22"/>
      <c r="KKT83" s="20"/>
      <c r="KLG83" s="22"/>
      <c r="KLH83" s="20"/>
      <c r="KLU83" s="22"/>
      <c r="KLV83" s="20"/>
      <c r="KMI83" s="22"/>
      <c r="KMJ83" s="20"/>
      <c r="KMW83" s="22"/>
      <c r="KMX83" s="20"/>
      <c r="KNK83" s="22"/>
      <c r="KNL83" s="20"/>
      <c r="KNY83" s="22"/>
      <c r="KNZ83" s="20"/>
      <c r="KOM83" s="22"/>
      <c r="KON83" s="20"/>
      <c r="KPA83" s="22"/>
      <c r="KPB83" s="20"/>
      <c r="KPO83" s="22"/>
      <c r="KPP83" s="20"/>
      <c r="KQC83" s="22"/>
      <c r="KQD83" s="20"/>
      <c r="KQQ83" s="22"/>
      <c r="KQR83" s="20"/>
      <c r="KRE83" s="22"/>
      <c r="KRF83" s="20"/>
      <c r="KRS83" s="22"/>
      <c r="KRT83" s="20"/>
      <c r="KSG83" s="22"/>
      <c r="KSH83" s="20"/>
      <c r="KSU83" s="22"/>
      <c r="KSV83" s="20"/>
      <c r="KTI83" s="22"/>
      <c r="KTJ83" s="20"/>
      <c r="KTW83" s="22"/>
      <c r="KTX83" s="20"/>
      <c r="KUK83" s="22"/>
      <c r="KUL83" s="20"/>
      <c r="KUY83" s="22"/>
      <c r="KUZ83" s="20"/>
      <c r="KVM83" s="22"/>
      <c r="KVN83" s="20"/>
      <c r="KWA83" s="22"/>
      <c r="KWB83" s="20"/>
      <c r="KWO83" s="22"/>
      <c r="KWP83" s="20"/>
      <c r="KXC83" s="22"/>
      <c r="KXD83" s="20"/>
      <c r="KXQ83" s="22"/>
      <c r="KXR83" s="20"/>
      <c r="KYE83" s="22"/>
      <c r="KYF83" s="20"/>
      <c r="KYS83" s="22"/>
      <c r="KYT83" s="20"/>
      <c r="KZG83" s="22"/>
      <c r="KZH83" s="20"/>
      <c r="KZU83" s="22"/>
      <c r="KZV83" s="20"/>
      <c r="LAI83" s="22"/>
      <c r="LAJ83" s="20"/>
      <c r="LAW83" s="22"/>
      <c r="LAX83" s="20"/>
      <c r="LBK83" s="22"/>
      <c r="LBL83" s="20"/>
      <c r="LBY83" s="22"/>
      <c r="LBZ83" s="20"/>
      <c r="LCM83" s="22"/>
      <c r="LCN83" s="20"/>
      <c r="LDA83" s="22"/>
      <c r="LDB83" s="20"/>
      <c r="LDO83" s="22"/>
      <c r="LDP83" s="20"/>
      <c r="LEC83" s="22"/>
      <c r="LED83" s="20"/>
      <c r="LEQ83" s="22"/>
      <c r="LER83" s="20"/>
      <c r="LFE83" s="22"/>
      <c r="LFF83" s="20"/>
      <c r="LFS83" s="22"/>
      <c r="LFT83" s="20"/>
      <c r="LGG83" s="22"/>
      <c r="LGH83" s="20"/>
      <c r="LGU83" s="22"/>
      <c r="LGV83" s="20"/>
      <c r="LHI83" s="22"/>
      <c r="LHJ83" s="20"/>
      <c r="LHW83" s="22"/>
      <c r="LHX83" s="20"/>
      <c r="LIK83" s="22"/>
      <c r="LIL83" s="20"/>
      <c r="LIY83" s="22"/>
      <c r="LIZ83" s="20"/>
      <c r="LJM83" s="22"/>
      <c r="LJN83" s="20"/>
      <c r="LKA83" s="22"/>
      <c r="LKB83" s="20"/>
      <c r="LKO83" s="22"/>
      <c r="LKP83" s="20"/>
      <c r="LLC83" s="22"/>
      <c r="LLD83" s="20"/>
      <c r="LLQ83" s="22"/>
      <c r="LLR83" s="20"/>
      <c r="LME83" s="22"/>
      <c r="LMF83" s="20"/>
      <c r="LMS83" s="22"/>
      <c r="LMT83" s="20"/>
      <c r="LNG83" s="22"/>
      <c r="LNH83" s="20"/>
      <c r="LNU83" s="22"/>
      <c r="LNV83" s="20"/>
      <c r="LOI83" s="22"/>
      <c r="LOJ83" s="20"/>
      <c r="LOW83" s="22"/>
      <c r="LOX83" s="20"/>
      <c r="LPK83" s="22"/>
      <c r="LPL83" s="20"/>
      <c r="LPY83" s="22"/>
      <c r="LPZ83" s="20"/>
      <c r="LQM83" s="22"/>
      <c r="LQN83" s="20"/>
      <c r="LRA83" s="22"/>
      <c r="LRB83" s="20"/>
      <c r="LRO83" s="22"/>
      <c r="LRP83" s="20"/>
      <c r="LSC83" s="22"/>
      <c r="LSD83" s="20"/>
      <c r="LSQ83" s="22"/>
      <c r="LSR83" s="20"/>
      <c r="LTE83" s="22"/>
      <c r="LTF83" s="20"/>
      <c r="LTS83" s="22"/>
      <c r="LTT83" s="20"/>
      <c r="LUG83" s="22"/>
      <c r="LUH83" s="20"/>
      <c r="LUU83" s="22"/>
      <c r="LUV83" s="20"/>
      <c r="LVI83" s="22"/>
      <c r="LVJ83" s="20"/>
      <c r="LVW83" s="22"/>
      <c r="LVX83" s="20"/>
      <c r="LWK83" s="22"/>
      <c r="LWL83" s="20"/>
      <c r="LWY83" s="22"/>
      <c r="LWZ83" s="20"/>
      <c r="LXM83" s="22"/>
      <c r="LXN83" s="20"/>
      <c r="LYA83" s="22"/>
      <c r="LYB83" s="20"/>
      <c r="LYO83" s="22"/>
      <c r="LYP83" s="20"/>
      <c r="LZC83" s="22"/>
      <c r="LZD83" s="20"/>
      <c r="LZQ83" s="22"/>
      <c r="LZR83" s="20"/>
      <c r="MAE83" s="22"/>
      <c r="MAF83" s="20"/>
      <c r="MAS83" s="22"/>
      <c r="MAT83" s="20"/>
      <c r="MBG83" s="22"/>
      <c r="MBH83" s="20"/>
      <c r="MBU83" s="22"/>
      <c r="MBV83" s="20"/>
      <c r="MCI83" s="22"/>
      <c r="MCJ83" s="20"/>
      <c r="MCW83" s="22"/>
      <c r="MCX83" s="20"/>
      <c r="MDK83" s="22"/>
      <c r="MDL83" s="20"/>
      <c r="MDY83" s="22"/>
      <c r="MDZ83" s="20"/>
      <c r="MEM83" s="22"/>
      <c r="MEN83" s="20"/>
      <c r="MFA83" s="22"/>
      <c r="MFB83" s="20"/>
      <c r="MFO83" s="22"/>
      <c r="MFP83" s="20"/>
      <c r="MGC83" s="22"/>
      <c r="MGD83" s="20"/>
      <c r="MGQ83" s="22"/>
      <c r="MGR83" s="20"/>
      <c r="MHE83" s="22"/>
      <c r="MHF83" s="20"/>
      <c r="MHS83" s="22"/>
      <c r="MHT83" s="20"/>
      <c r="MIG83" s="22"/>
      <c r="MIH83" s="20"/>
      <c r="MIU83" s="22"/>
      <c r="MIV83" s="20"/>
      <c r="MJI83" s="22"/>
      <c r="MJJ83" s="20"/>
      <c r="MJW83" s="22"/>
      <c r="MJX83" s="20"/>
      <c r="MKK83" s="22"/>
      <c r="MKL83" s="20"/>
      <c r="MKY83" s="22"/>
      <c r="MKZ83" s="20"/>
      <c r="MLM83" s="22"/>
      <c r="MLN83" s="20"/>
      <c r="MMA83" s="22"/>
      <c r="MMB83" s="20"/>
      <c r="MMO83" s="22"/>
      <c r="MMP83" s="20"/>
      <c r="MNC83" s="22"/>
      <c r="MND83" s="20"/>
      <c r="MNQ83" s="22"/>
      <c r="MNR83" s="20"/>
      <c r="MOE83" s="22"/>
      <c r="MOF83" s="20"/>
      <c r="MOS83" s="22"/>
      <c r="MOT83" s="20"/>
      <c r="MPG83" s="22"/>
      <c r="MPH83" s="20"/>
      <c r="MPU83" s="22"/>
      <c r="MPV83" s="20"/>
      <c r="MQI83" s="22"/>
      <c r="MQJ83" s="20"/>
      <c r="MQW83" s="22"/>
      <c r="MQX83" s="20"/>
      <c r="MRK83" s="22"/>
      <c r="MRL83" s="20"/>
      <c r="MRY83" s="22"/>
      <c r="MRZ83" s="20"/>
      <c r="MSM83" s="22"/>
      <c r="MSN83" s="20"/>
      <c r="MTA83" s="22"/>
      <c r="MTB83" s="20"/>
      <c r="MTO83" s="22"/>
      <c r="MTP83" s="20"/>
      <c r="MUC83" s="22"/>
      <c r="MUD83" s="20"/>
      <c r="MUQ83" s="22"/>
      <c r="MUR83" s="20"/>
      <c r="MVE83" s="22"/>
      <c r="MVF83" s="20"/>
      <c r="MVS83" s="22"/>
      <c r="MVT83" s="20"/>
      <c r="MWG83" s="22"/>
      <c r="MWH83" s="20"/>
      <c r="MWU83" s="22"/>
      <c r="MWV83" s="20"/>
      <c r="MXI83" s="22"/>
      <c r="MXJ83" s="20"/>
      <c r="MXW83" s="22"/>
      <c r="MXX83" s="20"/>
      <c r="MYK83" s="22"/>
      <c r="MYL83" s="20"/>
      <c r="MYY83" s="22"/>
      <c r="MYZ83" s="20"/>
      <c r="MZM83" s="22"/>
      <c r="MZN83" s="20"/>
      <c r="NAA83" s="22"/>
      <c r="NAB83" s="20"/>
      <c r="NAO83" s="22"/>
      <c r="NAP83" s="20"/>
      <c r="NBC83" s="22"/>
      <c r="NBD83" s="20"/>
      <c r="NBQ83" s="22"/>
      <c r="NBR83" s="20"/>
      <c r="NCE83" s="22"/>
      <c r="NCF83" s="20"/>
      <c r="NCS83" s="22"/>
      <c r="NCT83" s="20"/>
      <c r="NDG83" s="22"/>
      <c r="NDH83" s="20"/>
      <c r="NDU83" s="22"/>
      <c r="NDV83" s="20"/>
      <c r="NEI83" s="22"/>
      <c r="NEJ83" s="20"/>
      <c r="NEW83" s="22"/>
      <c r="NEX83" s="20"/>
      <c r="NFK83" s="22"/>
      <c r="NFL83" s="20"/>
      <c r="NFY83" s="22"/>
      <c r="NFZ83" s="20"/>
      <c r="NGM83" s="22"/>
      <c r="NGN83" s="20"/>
      <c r="NHA83" s="22"/>
      <c r="NHB83" s="20"/>
      <c r="NHO83" s="22"/>
      <c r="NHP83" s="20"/>
      <c r="NIC83" s="22"/>
      <c r="NID83" s="20"/>
      <c r="NIQ83" s="22"/>
      <c r="NIR83" s="20"/>
      <c r="NJE83" s="22"/>
      <c r="NJF83" s="20"/>
      <c r="NJS83" s="22"/>
      <c r="NJT83" s="20"/>
      <c r="NKG83" s="22"/>
      <c r="NKH83" s="20"/>
      <c r="NKU83" s="22"/>
      <c r="NKV83" s="20"/>
      <c r="NLI83" s="22"/>
      <c r="NLJ83" s="20"/>
      <c r="NLW83" s="22"/>
      <c r="NLX83" s="20"/>
      <c r="NMK83" s="22"/>
      <c r="NML83" s="20"/>
      <c r="NMY83" s="22"/>
      <c r="NMZ83" s="20"/>
      <c r="NNM83" s="22"/>
      <c r="NNN83" s="20"/>
      <c r="NOA83" s="22"/>
      <c r="NOB83" s="20"/>
      <c r="NOO83" s="22"/>
      <c r="NOP83" s="20"/>
      <c r="NPC83" s="22"/>
      <c r="NPD83" s="20"/>
      <c r="NPQ83" s="22"/>
      <c r="NPR83" s="20"/>
      <c r="NQE83" s="22"/>
      <c r="NQF83" s="20"/>
      <c r="NQS83" s="22"/>
      <c r="NQT83" s="20"/>
      <c r="NRG83" s="22"/>
      <c r="NRH83" s="20"/>
      <c r="NRU83" s="22"/>
      <c r="NRV83" s="20"/>
      <c r="NSI83" s="22"/>
      <c r="NSJ83" s="20"/>
      <c r="NSW83" s="22"/>
      <c r="NSX83" s="20"/>
      <c r="NTK83" s="22"/>
      <c r="NTL83" s="20"/>
      <c r="NTY83" s="22"/>
      <c r="NTZ83" s="20"/>
      <c r="NUM83" s="22"/>
      <c r="NUN83" s="20"/>
      <c r="NVA83" s="22"/>
      <c r="NVB83" s="20"/>
      <c r="NVO83" s="22"/>
      <c r="NVP83" s="20"/>
      <c r="NWC83" s="22"/>
      <c r="NWD83" s="20"/>
      <c r="NWQ83" s="22"/>
      <c r="NWR83" s="20"/>
      <c r="NXE83" s="22"/>
      <c r="NXF83" s="20"/>
      <c r="NXS83" s="22"/>
      <c r="NXT83" s="20"/>
      <c r="NYG83" s="22"/>
      <c r="NYH83" s="20"/>
      <c r="NYU83" s="22"/>
      <c r="NYV83" s="20"/>
      <c r="NZI83" s="22"/>
      <c r="NZJ83" s="20"/>
      <c r="NZW83" s="22"/>
      <c r="NZX83" s="20"/>
      <c r="OAK83" s="22"/>
      <c r="OAL83" s="20"/>
      <c r="OAY83" s="22"/>
      <c r="OAZ83" s="20"/>
      <c r="OBM83" s="22"/>
      <c r="OBN83" s="20"/>
      <c r="OCA83" s="22"/>
      <c r="OCB83" s="20"/>
      <c r="OCO83" s="22"/>
      <c r="OCP83" s="20"/>
      <c r="ODC83" s="22"/>
      <c r="ODD83" s="20"/>
      <c r="ODQ83" s="22"/>
      <c r="ODR83" s="20"/>
      <c r="OEE83" s="22"/>
      <c r="OEF83" s="20"/>
      <c r="OES83" s="22"/>
      <c r="OET83" s="20"/>
      <c r="OFG83" s="22"/>
      <c r="OFH83" s="20"/>
      <c r="OFU83" s="22"/>
      <c r="OFV83" s="20"/>
      <c r="OGI83" s="22"/>
      <c r="OGJ83" s="20"/>
      <c r="OGW83" s="22"/>
      <c r="OGX83" s="20"/>
      <c r="OHK83" s="22"/>
      <c r="OHL83" s="20"/>
      <c r="OHY83" s="22"/>
      <c r="OHZ83" s="20"/>
      <c r="OIM83" s="22"/>
      <c r="OIN83" s="20"/>
      <c r="OJA83" s="22"/>
      <c r="OJB83" s="20"/>
      <c r="OJO83" s="22"/>
      <c r="OJP83" s="20"/>
      <c r="OKC83" s="22"/>
      <c r="OKD83" s="20"/>
      <c r="OKQ83" s="22"/>
      <c r="OKR83" s="20"/>
      <c r="OLE83" s="22"/>
      <c r="OLF83" s="20"/>
      <c r="OLS83" s="22"/>
      <c r="OLT83" s="20"/>
      <c r="OMG83" s="22"/>
      <c r="OMH83" s="20"/>
      <c r="OMU83" s="22"/>
      <c r="OMV83" s="20"/>
      <c r="ONI83" s="22"/>
      <c r="ONJ83" s="20"/>
      <c r="ONW83" s="22"/>
      <c r="ONX83" s="20"/>
      <c r="OOK83" s="22"/>
      <c r="OOL83" s="20"/>
      <c r="OOY83" s="22"/>
      <c r="OOZ83" s="20"/>
      <c r="OPM83" s="22"/>
      <c r="OPN83" s="20"/>
      <c r="OQA83" s="22"/>
      <c r="OQB83" s="20"/>
      <c r="OQO83" s="22"/>
      <c r="OQP83" s="20"/>
      <c r="ORC83" s="22"/>
      <c r="ORD83" s="20"/>
      <c r="ORQ83" s="22"/>
      <c r="ORR83" s="20"/>
      <c r="OSE83" s="22"/>
      <c r="OSF83" s="20"/>
      <c r="OSS83" s="22"/>
      <c r="OST83" s="20"/>
      <c r="OTG83" s="22"/>
      <c r="OTH83" s="20"/>
      <c r="OTU83" s="22"/>
      <c r="OTV83" s="20"/>
      <c r="OUI83" s="22"/>
      <c r="OUJ83" s="20"/>
      <c r="OUW83" s="22"/>
      <c r="OUX83" s="20"/>
      <c r="OVK83" s="22"/>
      <c r="OVL83" s="20"/>
      <c r="OVY83" s="22"/>
      <c r="OVZ83" s="20"/>
      <c r="OWM83" s="22"/>
      <c r="OWN83" s="20"/>
      <c r="OXA83" s="22"/>
      <c r="OXB83" s="20"/>
      <c r="OXO83" s="22"/>
      <c r="OXP83" s="20"/>
      <c r="OYC83" s="22"/>
      <c r="OYD83" s="20"/>
      <c r="OYQ83" s="22"/>
      <c r="OYR83" s="20"/>
      <c r="OZE83" s="22"/>
      <c r="OZF83" s="20"/>
      <c r="OZS83" s="22"/>
      <c r="OZT83" s="20"/>
      <c r="PAG83" s="22"/>
      <c r="PAH83" s="20"/>
      <c r="PAU83" s="22"/>
      <c r="PAV83" s="20"/>
      <c r="PBI83" s="22"/>
      <c r="PBJ83" s="20"/>
      <c r="PBW83" s="22"/>
      <c r="PBX83" s="20"/>
      <c r="PCK83" s="22"/>
      <c r="PCL83" s="20"/>
      <c r="PCY83" s="22"/>
      <c r="PCZ83" s="20"/>
      <c r="PDM83" s="22"/>
      <c r="PDN83" s="20"/>
      <c r="PEA83" s="22"/>
      <c r="PEB83" s="20"/>
      <c r="PEO83" s="22"/>
      <c r="PEP83" s="20"/>
      <c r="PFC83" s="22"/>
      <c r="PFD83" s="20"/>
      <c r="PFQ83" s="22"/>
      <c r="PFR83" s="20"/>
      <c r="PGE83" s="22"/>
      <c r="PGF83" s="20"/>
      <c r="PGS83" s="22"/>
      <c r="PGT83" s="20"/>
      <c r="PHG83" s="22"/>
      <c r="PHH83" s="20"/>
      <c r="PHU83" s="22"/>
      <c r="PHV83" s="20"/>
      <c r="PII83" s="22"/>
      <c r="PIJ83" s="20"/>
      <c r="PIW83" s="22"/>
      <c r="PIX83" s="20"/>
      <c r="PJK83" s="22"/>
      <c r="PJL83" s="20"/>
      <c r="PJY83" s="22"/>
      <c r="PJZ83" s="20"/>
      <c r="PKM83" s="22"/>
      <c r="PKN83" s="20"/>
      <c r="PLA83" s="22"/>
      <c r="PLB83" s="20"/>
      <c r="PLO83" s="22"/>
      <c r="PLP83" s="20"/>
      <c r="PMC83" s="22"/>
      <c r="PMD83" s="20"/>
      <c r="PMQ83" s="22"/>
      <c r="PMR83" s="20"/>
      <c r="PNE83" s="22"/>
      <c r="PNF83" s="20"/>
      <c r="PNS83" s="22"/>
      <c r="PNT83" s="20"/>
      <c r="POG83" s="22"/>
      <c r="POH83" s="20"/>
      <c r="POU83" s="22"/>
      <c r="POV83" s="20"/>
      <c r="PPI83" s="22"/>
      <c r="PPJ83" s="20"/>
      <c r="PPW83" s="22"/>
      <c r="PPX83" s="20"/>
      <c r="PQK83" s="22"/>
      <c r="PQL83" s="20"/>
      <c r="PQY83" s="22"/>
      <c r="PQZ83" s="20"/>
      <c r="PRM83" s="22"/>
      <c r="PRN83" s="20"/>
      <c r="PSA83" s="22"/>
      <c r="PSB83" s="20"/>
      <c r="PSO83" s="22"/>
      <c r="PSP83" s="20"/>
      <c r="PTC83" s="22"/>
      <c r="PTD83" s="20"/>
      <c r="PTQ83" s="22"/>
      <c r="PTR83" s="20"/>
      <c r="PUE83" s="22"/>
      <c r="PUF83" s="20"/>
      <c r="PUS83" s="22"/>
      <c r="PUT83" s="20"/>
      <c r="PVG83" s="22"/>
      <c r="PVH83" s="20"/>
      <c r="PVU83" s="22"/>
      <c r="PVV83" s="20"/>
      <c r="PWI83" s="22"/>
      <c r="PWJ83" s="20"/>
      <c r="PWW83" s="22"/>
      <c r="PWX83" s="20"/>
      <c r="PXK83" s="22"/>
      <c r="PXL83" s="20"/>
      <c r="PXY83" s="22"/>
      <c r="PXZ83" s="20"/>
      <c r="PYM83" s="22"/>
      <c r="PYN83" s="20"/>
      <c r="PZA83" s="22"/>
      <c r="PZB83" s="20"/>
      <c r="PZO83" s="22"/>
      <c r="PZP83" s="20"/>
      <c r="QAC83" s="22"/>
      <c r="QAD83" s="20"/>
      <c r="QAQ83" s="22"/>
      <c r="QAR83" s="20"/>
      <c r="QBE83" s="22"/>
      <c r="QBF83" s="20"/>
      <c r="QBS83" s="22"/>
      <c r="QBT83" s="20"/>
      <c r="QCG83" s="22"/>
      <c r="QCH83" s="20"/>
      <c r="QCU83" s="22"/>
      <c r="QCV83" s="20"/>
      <c r="QDI83" s="22"/>
      <c r="QDJ83" s="20"/>
      <c r="QDW83" s="22"/>
      <c r="QDX83" s="20"/>
      <c r="QEK83" s="22"/>
      <c r="QEL83" s="20"/>
      <c r="QEY83" s="22"/>
      <c r="QEZ83" s="20"/>
      <c r="QFM83" s="22"/>
      <c r="QFN83" s="20"/>
      <c r="QGA83" s="22"/>
      <c r="QGB83" s="20"/>
      <c r="QGO83" s="22"/>
      <c r="QGP83" s="20"/>
      <c r="QHC83" s="22"/>
      <c r="QHD83" s="20"/>
      <c r="QHQ83" s="22"/>
      <c r="QHR83" s="20"/>
      <c r="QIE83" s="22"/>
      <c r="QIF83" s="20"/>
      <c r="QIS83" s="22"/>
      <c r="QIT83" s="20"/>
      <c r="QJG83" s="22"/>
      <c r="QJH83" s="20"/>
      <c r="QJU83" s="22"/>
      <c r="QJV83" s="20"/>
      <c r="QKI83" s="22"/>
      <c r="QKJ83" s="20"/>
      <c r="QKW83" s="22"/>
      <c r="QKX83" s="20"/>
      <c r="QLK83" s="22"/>
      <c r="QLL83" s="20"/>
      <c r="QLY83" s="22"/>
      <c r="QLZ83" s="20"/>
      <c r="QMM83" s="22"/>
      <c r="QMN83" s="20"/>
      <c r="QNA83" s="22"/>
      <c r="QNB83" s="20"/>
      <c r="QNO83" s="22"/>
      <c r="QNP83" s="20"/>
      <c r="QOC83" s="22"/>
      <c r="QOD83" s="20"/>
      <c r="QOQ83" s="22"/>
      <c r="QOR83" s="20"/>
      <c r="QPE83" s="22"/>
      <c r="QPF83" s="20"/>
      <c r="QPS83" s="22"/>
      <c r="QPT83" s="20"/>
      <c r="QQG83" s="22"/>
      <c r="QQH83" s="20"/>
      <c r="QQU83" s="22"/>
      <c r="QQV83" s="20"/>
      <c r="QRI83" s="22"/>
      <c r="QRJ83" s="20"/>
      <c r="QRW83" s="22"/>
      <c r="QRX83" s="20"/>
      <c r="QSK83" s="22"/>
      <c r="QSL83" s="20"/>
      <c r="QSY83" s="22"/>
      <c r="QSZ83" s="20"/>
      <c r="QTM83" s="22"/>
      <c r="QTN83" s="20"/>
      <c r="QUA83" s="22"/>
      <c r="QUB83" s="20"/>
      <c r="QUO83" s="22"/>
      <c r="QUP83" s="20"/>
      <c r="QVC83" s="22"/>
      <c r="QVD83" s="20"/>
      <c r="QVQ83" s="22"/>
      <c r="QVR83" s="20"/>
      <c r="QWE83" s="22"/>
      <c r="QWF83" s="20"/>
      <c r="QWS83" s="22"/>
      <c r="QWT83" s="20"/>
      <c r="QXG83" s="22"/>
      <c r="QXH83" s="20"/>
      <c r="QXU83" s="22"/>
      <c r="QXV83" s="20"/>
      <c r="QYI83" s="22"/>
      <c r="QYJ83" s="20"/>
      <c r="QYW83" s="22"/>
      <c r="QYX83" s="20"/>
      <c r="QZK83" s="22"/>
      <c r="QZL83" s="20"/>
      <c r="QZY83" s="22"/>
      <c r="QZZ83" s="20"/>
      <c r="RAM83" s="22"/>
      <c r="RAN83" s="20"/>
      <c r="RBA83" s="22"/>
      <c r="RBB83" s="20"/>
      <c r="RBO83" s="22"/>
      <c r="RBP83" s="20"/>
      <c r="RCC83" s="22"/>
      <c r="RCD83" s="20"/>
      <c r="RCQ83" s="22"/>
      <c r="RCR83" s="20"/>
      <c r="RDE83" s="22"/>
      <c r="RDF83" s="20"/>
      <c r="RDS83" s="22"/>
      <c r="RDT83" s="20"/>
      <c r="REG83" s="22"/>
      <c r="REH83" s="20"/>
      <c r="REU83" s="22"/>
      <c r="REV83" s="20"/>
      <c r="RFI83" s="22"/>
      <c r="RFJ83" s="20"/>
      <c r="RFW83" s="22"/>
      <c r="RFX83" s="20"/>
      <c r="RGK83" s="22"/>
      <c r="RGL83" s="20"/>
      <c r="RGY83" s="22"/>
      <c r="RGZ83" s="20"/>
      <c r="RHM83" s="22"/>
      <c r="RHN83" s="20"/>
      <c r="RIA83" s="22"/>
      <c r="RIB83" s="20"/>
      <c r="RIO83" s="22"/>
      <c r="RIP83" s="20"/>
      <c r="RJC83" s="22"/>
      <c r="RJD83" s="20"/>
      <c r="RJQ83" s="22"/>
      <c r="RJR83" s="20"/>
      <c r="RKE83" s="22"/>
      <c r="RKF83" s="20"/>
      <c r="RKS83" s="22"/>
      <c r="RKT83" s="20"/>
      <c r="RLG83" s="22"/>
      <c r="RLH83" s="20"/>
      <c r="RLU83" s="22"/>
      <c r="RLV83" s="20"/>
      <c r="RMI83" s="22"/>
      <c r="RMJ83" s="20"/>
      <c r="RMW83" s="22"/>
      <c r="RMX83" s="20"/>
      <c r="RNK83" s="22"/>
      <c r="RNL83" s="20"/>
      <c r="RNY83" s="22"/>
      <c r="RNZ83" s="20"/>
      <c r="ROM83" s="22"/>
      <c r="RON83" s="20"/>
      <c r="RPA83" s="22"/>
      <c r="RPB83" s="20"/>
      <c r="RPO83" s="22"/>
      <c r="RPP83" s="20"/>
      <c r="RQC83" s="22"/>
      <c r="RQD83" s="20"/>
      <c r="RQQ83" s="22"/>
      <c r="RQR83" s="20"/>
      <c r="RRE83" s="22"/>
      <c r="RRF83" s="20"/>
      <c r="RRS83" s="22"/>
      <c r="RRT83" s="20"/>
      <c r="RSG83" s="22"/>
      <c r="RSH83" s="20"/>
      <c r="RSU83" s="22"/>
      <c r="RSV83" s="20"/>
      <c r="RTI83" s="22"/>
      <c r="RTJ83" s="20"/>
      <c r="RTW83" s="22"/>
      <c r="RTX83" s="20"/>
      <c r="RUK83" s="22"/>
      <c r="RUL83" s="20"/>
      <c r="RUY83" s="22"/>
      <c r="RUZ83" s="20"/>
      <c r="RVM83" s="22"/>
      <c r="RVN83" s="20"/>
      <c r="RWA83" s="22"/>
      <c r="RWB83" s="20"/>
      <c r="RWO83" s="22"/>
      <c r="RWP83" s="20"/>
      <c r="RXC83" s="22"/>
      <c r="RXD83" s="20"/>
      <c r="RXQ83" s="22"/>
      <c r="RXR83" s="20"/>
      <c r="RYE83" s="22"/>
      <c r="RYF83" s="20"/>
      <c r="RYS83" s="22"/>
      <c r="RYT83" s="20"/>
      <c r="RZG83" s="22"/>
      <c r="RZH83" s="20"/>
      <c r="RZU83" s="22"/>
      <c r="RZV83" s="20"/>
      <c r="SAI83" s="22"/>
      <c r="SAJ83" s="20"/>
      <c r="SAW83" s="22"/>
      <c r="SAX83" s="20"/>
      <c r="SBK83" s="22"/>
      <c r="SBL83" s="20"/>
      <c r="SBY83" s="22"/>
      <c r="SBZ83" s="20"/>
      <c r="SCM83" s="22"/>
      <c r="SCN83" s="20"/>
      <c r="SDA83" s="22"/>
      <c r="SDB83" s="20"/>
      <c r="SDO83" s="22"/>
      <c r="SDP83" s="20"/>
      <c r="SEC83" s="22"/>
      <c r="SED83" s="20"/>
      <c r="SEQ83" s="22"/>
      <c r="SER83" s="20"/>
      <c r="SFE83" s="22"/>
      <c r="SFF83" s="20"/>
      <c r="SFS83" s="22"/>
      <c r="SFT83" s="20"/>
      <c r="SGG83" s="22"/>
      <c r="SGH83" s="20"/>
      <c r="SGU83" s="22"/>
      <c r="SGV83" s="20"/>
      <c r="SHI83" s="22"/>
      <c r="SHJ83" s="20"/>
      <c r="SHW83" s="22"/>
      <c r="SHX83" s="20"/>
      <c r="SIK83" s="22"/>
      <c r="SIL83" s="20"/>
      <c r="SIY83" s="22"/>
      <c r="SIZ83" s="20"/>
      <c r="SJM83" s="22"/>
      <c r="SJN83" s="20"/>
      <c r="SKA83" s="22"/>
      <c r="SKB83" s="20"/>
      <c r="SKO83" s="22"/>
      <c r="SKP83" s="20"/>
      <c r="SLC83" s="22"/>
      <c r="SLD83" s="20"/>
      <c r="SLQ83" s="22"/>
      <c r="SLR83" s="20"/>
      <c r="SME83" s="22"/>
      <c r="SMF83" s="20"/>
      <c r="SMS83" s="22"/>
      <c r="SMT83" s="20"/>
      <c r="SNG83" s="22"/>
      <c r="SNH83" s="20"/>
      <c r="SNU83" s="22"/>
      <c r="SNV83" s="20"/>
      <c r="SOI83" s="22"/>
      <c r="SOJ83" s="20"/>
      <c r="SOW83" s="22"/>
      <c r="SOX83" s="20"/>
      <c r="SPK83" s="22"/>
      <c r="SPL83" s="20"/>
      <c r="SPY83" s="22"/>
      <c r="SPZ83" s="20"/>
      <c r="SQM83" s="22"/>
      <c r="SQN83" s="20"/>
      <c r="SRA83" s="22"/>
      <c r="SRB83" s="20"/>
      <c r="SRO83" s="22"/>
      <c r="SRP83" s="20"/>
      <c r="SSC83" s="22"/>
      <c r="SSD83" s="20"/>
      <c r="SSQ83" s="22"/>
      <c r="SSR83" s="20"/>
      <c r="STE83" s="22"/>
      <c r="STF83" s="20"/>
      <c r="STS83" s="22"/>
      <c r="STT83" s="20"/>
      <c r="SUG83" s="22"/>
      <c r="SUH83" s="20"/>
      <c r="SUU83" s="22"/>
      <c r="SUV83" s="20"/>
      <c r="SVI83" s="22"/>
      <c r="SVJ83" s="20"/>
      <c r="SVW83" s="22"/>
      <c r="SVX83" s="20"/>
      <c r="SWK83" s="22"/>
      <c r="SWL83" s="20"/>
      <c r="SWY83" s="22"/>
      <c r="SWZ83" s="20"/>
      <c r="SXM83" s="22"/>
      <c r="SXN83" s="20"/>
      <c r="SYA83" s="22"/>
      <c r="SYB83" s="20"/>
      <c r="SYO83" s="22"/>
      <c r="SYP83" s="20"/>
      <c r="SZC83" s="22"/>
      <c r="SZD83" s="20"/>
      <c r="SZQ83" s="22"/>
      <c r="SZR83" s="20"/>
      <c r="TAE83" s="22"/>
      <c r="TAF83" s="20"/>
      <c r="TAS83" s="22"/>
      <c r="TAT83" s="20"/>
      <c r="TBG83" s="22"/>
      <c r="TBH83" s="20"/>
      <c r="TBU83" s="22"/>
      <c r="TBV83" s="20"/>
      <c r="TCI83" s="22"/>
      <c r="TCJ83" s="20"/>
      <c r="TCW83" s="22"/>
      <c r="TCX83" s="20"/>
      <c r="TDK83" s="22"/>
      <c r="TDL83" s="20"/>
      <c r="TDY83" s="22"/>
      <c r="TDZ83" s="20"/>
      <c r="TEM83" s="22"/>
      <c r="TEN83" s="20"/>
      <c r="TFA83" s="22"/>
      <c r="TFB83" s="20"/>
      <c r="TFO83" s="22"/>
      <c r="TFP83" s="20"/>
      <c r="TGC83" s="22"/>
      <c r="TGD83" s="20"/>
      <c r="TGQ83" s="22"/>
      <c r="TGR83" s="20"/>
      <c r="THE83" s="22"/>
      <c r="THF83" s="20"/>
      <c r="THS83" s="22"/>
      <c r="THT83" s="20"/>
      <c r="TIG83" s="22"/>
      <c r="TIH83" s="20"/>
      <c r="TIU83" s="22"/>
      <c r="TIV83" s="20"/>
      <c r="TJI83" s="22"/>
      <c r="TJJ83" s="20"/>
      <c r="TJW83" s="22"/>
      <c r="TJX83" s="20"/>
      <c r="TKK83" s="22"/>
      <c r="TKL83" s="20"/>
      <c r="TKY83" s="22"/>
      <c r="TKZ83" s="20"/>
      <c r="TLM83" s="22"/>
      <c r="TLN83" s="20"/>
      <c r="TMA83" s="22"/>
      <c r="TMB83" s="20"/>
      <c r="TMO83" s="22"/>
      <c r="TMP83" s="20"/>
      <c r="TNC83" s="22"/>
      <c r="TND83" s="20"/>
      <c r="TNQ83" s="22"/>
      <c r="TNR83" s="20"/>
      <c r="TOE83" s="22"/>
      <c r="TOF83" s="20"/>
      <c r="TOS83" s="22"/>
      <c r="TOT83" s="20"/>
      <c r="TPG83" s="22"/>
      <c r="TPH83" s="20"/>
      <c r="TPU83" s="22"/>
      <c r="TPV83" s="20"/>
      <c r="TQI83" s="22"/>
      <c r="TQJ83" s="20"/>
      <c r="TQW83" s="22"/>
      <c r="TQX83" s="20"/>
      <c r="TRK83" s="22"/>
      <c r="TRL83" s="20"/>
      <c r="TRY83" s="22"/>
      <c r="TRZ83" s="20"/>
      <c r="TSM83" s="22"/>
      <c r="TSN83" s="20"/>
      <c r="TTA83" s="22"/>
      <c r="TTB83" s="20"/>
      <c r="TTO83" s="22"/>
      <c r="TTP83" s="20"/>
      <c r="TUC83" s="22"/>
      <c r="TUD83" s="20"/>
      <c r="TUQ83" s="22"/>
      <c r="TUR83" s="20"/>
      <c r="TVE83" s="22"/>
      <c r="TVF83" s="20"/>
      <c r="TVS83" s="22"/>
      <c r="TVT83" s="20"/>
      <c r="TWG83" s="22"/>
      <c r="TWH83" s="20"/>
      <c r="TWU83" s="22"/>
      <c r="TWV83" s="20"/>
      <c r="TXI83" s="22"/>
      <c r="TXJ83" s="20"/>
      <c r="TXW83" s="22"/>
      <c r="TXX83" s="20"/>
      <c r="TYK83" s="22"/>
      <c r="TYL83" s="20"/>
      <c r="TYY83" s="22"/>
      <c r="TYZ83" s="20"/>
      <c r="TZM83" s="22"/>
      <c r="TZN83" s="20"/>
      <c r="UAA83" s="22"/>
      <c r="UAB83" s="20"/>
      <c r="UAO83" s="22"/>
      <c r="UAP83" s="20"/>
      <c r="UBC83" s="22"/>
      <c r="UBD83" s="20"/>
      <c r="UBQ83" s="22"/>
      <c r="UBR83" s="20"/>
      <c r="UCE83" s="22"/>
      <c r="UCF83" s="20"/>
      <c r="UCS83" s="22"/>
      <c r="UCT83" s="20"/>
      <c r="UDG83" s="22"/>
      <c r="UDH83" s="20"/>
      <c r="UDU83" s="22"/>
      <c r="UDV83" s="20"/>
      <c r="UEI83" s="22"/>
      <c r="UEJ83" s="20"/>
      <c r="UEW83" s="22"/>
      <c r="UEX83" s="20"/>
      <c r="UFK83" s="22"/>
      <c r="UFL83" s="20"/>
      <c r="UFY83" s="22"/>
      <c r="UFZ83" s="20"/>
      <c r="UGM83" s="22"/>
      <c r="UGN83" s="20"/>
      <c r="UHA83" s="22"/>
      <c r="UHB83" s="20"/>
      <c r="UHO83" s="22"/>
      <c r="UHP83" s="20"/>
      <c r="UIC83" s="22"/>
      <c r="UID83" s="20"/>
      <c r="UIQ83" s="22"/>
      <c r="UIR83" s="20"/>
      <c r="UJE83" s="22"/>
      <c r="UJF83" s="20"/>
      <c r="UJS83" s="22"/>
      <c r="UJT83" s="20"/>
      <c r="UKG83" s="22"/>
      <c r="UKH83" s="20"/>
      <c r="UKU83" s="22"/>
      <c r="UKV83" s="20"/>
      <c r="ULI83" s="22"/>
      <c r="ULJ83" s="20"/>
      <c r="ULW83" s="22"/>
      <c r="ULX83" s="20"/>
      <c r="UMK83" s="22"/>
      <c r="UML83" s="20"/>
      <c r="UMY83" s="22"/>
      <c r="UMZ83" s="20"/>
      <c r="UNM83" s="22"/>
      <c r="UNN83" s="20"/>
      <c r="UOA83" s="22"/>
      <c r="UOB83" s="20"/>
      <c r="UOO83" s="22"/>
      <c r="UOP83" s="20"/>
      <c r="UPC83" s="22"/>
      <c r="UPD83" s="20"/>
      <c r="UPQ83" s="22"/>
      <c r="UPR83" s="20"/>
      <c r="UQE83" s="22"/>
      <c r="UQF83" s="20"/>
      <c r="UQS83" s="22"/>
      <c r="UQT83" s="20"/>
      <c r="URG83" s="22"/>
      <c r="URH83" s="20"/>
      <c r="URU83" s="22"/>
      <c r="URV83" s="20"/>
      <c r="USI83" s="22"/>
      <c r="USJ83" s="20"/>
      <c r="USW83" s="22"/>
      <c r="USX83" s="20"/>
      <c r="UTK83" s="22"/>
      <c r="UTL83" s="20"/>
      <c r="UTY83" s="22"/>
      <c r="UTZ83" s="20"/>
      <c r="UUM83" s="22"/>
      <c r="UUN83" s="20"/>
      <c r="UVA83" s="22"/>
      <c r="UVB83" s="20"/>
      <c r="UVO83" s="22"/>
      <c r="UVP83" s="20"/>
      <c r="UWC83" s="22"/>
      <c r="UWD83" s="20"/>
      <c r="UWQ83" s="22"/>
      <c r="UWR83" s="20"/>
      <c r="UXE83" s="22"/>
      <c r="UXF83" s="20"/>
      <c r="UXS83" s="22"/>
      <c r="UXT83" s="20"/>
      <c r="UYG83" s="22"/>
      <c r="UYH83" s="20"/>
      <c r="UYU83" s="22"/>
      <c r="UYV83" s="20"/>
      <c r="UZI83" s="22"/>
      <c r="UZJ83" s="20"/>
      <c r="UZW83" s="22"/>
      <c r="UZX83" s="20"/>
      <c r="VAK83" s="22"/>
      <c r="VAL83" s="20"/>
      <c r="VAY83" s="22"/>
      <c r="VAZ83" s="20"/>
      <c r="VBM83" s="22"/>
      <c r="VBN83" s="20"/>
      <c r="VCA83" s="22"/>
      <c r="VCB83" s="20"/>
      <c r="VCO83" s="22"/>
      <c r="VCP83" s="20"/>
      <c r="VDC83" s="22"/>
      <c r="VDD83" s="20"/>
      <c r="VDQ83" s="22"/>
      <c r="VDR83" s="20"/>
      <c r="VEE83" s="22"/>
      <c r="VEF83" s="20"/>
      <c r="VES83" s="22"/>
      <c r="VET83" s="20"/>
      <c r="VFG83" s="22"/>
      <c r="VFH83" s="20"/>
      <c r="VFU83" s="22"/>
      <c r="VFV83" s="20"/>
      <c r="VGI83" s="22"/>
      <c r="VGJ83" s="20"/>
      <c r="VGW83" s="22"/>
      <c r="VGX83" s="20"/>
      <c r="VHK83" s="22"/>
      <c r="VHL83" s="20"/>
      <c r="VHY83" s="22"/>
      <c r="VHZ83" s="20"/>
      <c r="VIM83" s="22"/>
      <c r="VIN83" s="20"/>
      <c r="VJA83" s="22"/>
      <c r="VJB83" s="20"/>
      <c r="VJO83" s="22"/>
      <c r="VJP83" s="20"/>
      <c r="VKC83" s="22"/>
      <c r="VKD83" s="20"/>
      <c r="VKQ83" s="22"/>
      <c r="VKR83" s="20"/>
      <c r="VLE83" s="22"/>
      <c r="VLF83" s="20"/>
      <c r="VLS83" s="22"/>
      <c r="VLT83" s="20"/>
      <c r="VMG83" s="22"/>
      <c r="VMH83" s="20"/>
      <c r="VMU83" s="22"/>
      <c r="VMV83" s="20"/>
      <c r="VNI83" s="22"/>
      <c r="VNJ83" s="20"/>
      <c r="VNW83" s="22"/>
      <c r="VNX83" s="20"/>
      <c r="VOK83" s="22"/>
      <c r="VOL83" s="20"/>
      <c r="VOY83" s="22"/>
      <c r="VOZ83" s="20"/>
      <c r="VPM83" s="22"/>
      <c r="VPN83" s="20"/>
      <c r="VQA83" s="22"/>
      <c r="VQB83" s="20"/>
      <c r="VQO83" s="22"/>
      <c r="VQP83" s="20"/>
      <c r="VRC83" s="22"/>
      <c r="VRD83" s="20"/>
      <c r="VRQ83" s="22"/>
      <c r="VRR83" s="20"/>
      <c r="VSE83" s="22"/>
      <c r="VSF83" s="20"/>
      <c r="VSS83" s="22"/>
      <c r="VST83" s="20"/>
      <c r="VTG83" s="22"/>
      <c r="VTH83" s="20"/>
      <c r="VTU83" s="22"/>
      <c r="VTV83" s="20"/>
      <c r="VUI83" s="22"/>
      <c r="VUJ83" s="20"/>
      <c r="VUW83" s="22"/>
      <c r="VUX83" s="20"/>
      <c r="VVK83" s="22"/>
      <c r="VVL83" s="20"/>
      <c r="VVY83" s="22"/>
      <c r="VVZ83" s="20"/>
      <c r="VWM83" s="22"/>
      <c r="VWN83" s="20"/>
      <c r="VXA83" s="22"/>
      <c r="VXB83" s="20"/>
      <c r="VXO83" s="22"/>
      <c r="VXP83" s="20"/>
      <c r="VYC83" s="22"/>
      <c r="VYD83" s="20"/>
      <c r="VYQ83" s="22"/>
      <c r="VYR83" s="20"/>
      <c r="VZE83" s="22"/>
      <c r="VZF83" s="20"/>
      <c r="VZS83" s="22"/>
      <c r="VZT83" s="20"/>
      <c r="WAG83" s="22"/>
      <c r="WAH83" s="20"/>
      <c r="WAU83" s="22"/>
      <c r="WAV83" s="20"/>
      <c r="WBI83" s="22"/>
      <c r="WBJ83" s="20"/>
      <c r="WBW83" s="22"/>
      <c r="WBX83" s="20"/>
      <c r="WCK83" s="22"/>
      <c r="WCL83" s="20"/>
      <c r="WCY83" s="22"/>
      <c r="WCZ83" s="20"/>
      <c r="WDM83" s="22"/>
      <c r="WDN83" s="20"/>
      <c r="WEA83" s="22"/>
      <c r="WEB83" s="20"/>
      <c r="WEO83" s="22"/>
      <c r="WEP83" s="20"/>
      <c r="WFC83" s="22"/>
      <c r="WFD83" s="20"/>
      <c r="WFQ83" s="22"/>
      <c r="WFR83" s="20"/>
      <c r="WGE83" s="22"/>
      <c r="WGF83" s="20"/>
      <c r="WGS83" s="22"/>
      <c r="WGT83" s="20"/>
      <c r="WHG83" s="22"/>
      <c r="WHH83" s="20"/>
      <c r="WHU83" s="22"/>
      <c r="WHV83" s="20"/>
      <c r="WII83" s="22"/>
      <c r="WIJ83" s="20"/>
      <c r="WIW83" s="22"/>
      <c r="WIX83" s="20"/>
      <c r="WJK83" s="22"/>
      <c r="WJL83" s="20"/>
      <c r="WJY83" s="22"/>
      <c r="WJZ83" s="20"/>
      <c r="WKM83" s="22"/>
      <c r="WKN83" s="20"/>
      <c r="WLA83" s="22"/>
      <c r="WLB83" s="20"/>
      <c r="WLO83" s="22"/>
      <c r="WLP83" s="20"/>
      <c r="WMC83" s="22"/>
      <c r="WMD83" s="20"/>
      <c r="WMQ83" s="22"/>
      <c r="WMR83" s="20"/>
      <c r="WNE83" s="22"/>
      <c r="WNF83" s="20"/>
      <c r="WNS83" s="22"/>
      <c r="WNT83" s="20"/>
      <c r="WOG83" s="22"/>
      <c r="WOH83" s="20"/>
      <c r="WOU83" s="22"/>
      <c r="WOV83" s="20"/>
      <c r="WPI83" s="22"/>
      <c r="WPJ83" s="20"/>
      <c r="WPW83" s="22"/>
      <c r="WPX83" s="20"/>
      <c r="WQK83" s="22"/>
      <c r="WQL83" s="20"/>
      <c r="WQY83" s="22"/>
      <c r="WQZ83" s="20"/>
      <c r="WRM83" s="22"/>
      <c r="WRN83" s="20"/>
      <c r="WSA83" s="22"/>
      <c r="WSB83" s="20"/>
      <c r="WSO83" s="22"/>
      <c r="WSP83" s="20"/>
      <c r="WTC83" s="22"/>
      <c r="WTD83" s="20"/>
      <c r="WTQ83" s="22"/>
      <c r="WTR83" s="20"/>
      <c r="WUE83" s="22"/>
      <c r="WUF83" s="20"/>
      <c r="WUS83" s="22"/>
      <c r="WUT83" s="20"/>
      <c r="WVG83" s="22"/>
      <c r="WVH83" s="20"/>
      <c r="WVU83" s="22"/>
      <c r="WVV83" s="20"/>
      <c r="WWI83" s="22"/>
      <c r="WWJ83" s="20"/>
      <c r="WWW83" s="22"/>
      <c r="WWX83" s="20"/>
      <c r="WXK83" s="22"/>
      <c r="WXL83" s="20"/>
      <c r="WXY83" s="22"/>
      <c r="WXZ83" s="20"/>
      <c r="WYM83" s="22"/>
      <c r="WYN83" s="20"/>
      <c r="WZA83" s="22"/>
      <c r="WZB83" s="20"/>
      <c r="WZO83" s="22"/>
      <c r="WZP83" s="20"/>
      <c r="XAC83" s="22"/>
      <c r="XAD83" s="20"/>
      <c r="XAQ83" s="22"/>
      <c r="XAR83" s="20"/>
      <c r="XBE83" s="22"/>
      <c r="XBF83" s="20"/>
      <c r="XBS83" s="22"/>
      <c r="XBT83" s="20"/>
      <c r="XCG83" s="22"/>
      <c r="XCH83" s="20"/>
      <c r="XCU83" s="22"/>
      <c r="XCV83" s="20"/>
      <c r="XDI83" s="22"/>
      <c r="XDJ83" s="20"/>
      <c r="XDW83" s="22"/>
      <c r="XDX83" s="20"/>
      <c r="XEK83" s="22"/>
      <c r="XEL83" s="20"/>
      <c r="XEY83" s="22"/>
      <c r="XEZ83" s="20"/>
    </row>
    <row r="84" spans="1:1022 1035:2044 2057:3066 3079:4088 4101:5110 5123:6132 6145:7168 7181:8190 8203:9212 9225:10234 10247:11256 11269:12278 12291:13300 13313:14336 14349:15358 15371:16380" x14ac:dyDescent="0.3">
      <c r="A84" s="50" t="s">
        <v>76</v>
      </c>
      <c r="B84" s="40">
        <v>0</v>
      </c>
      <c r="C84" s="40">
        <v>0</v>
      </c>
      <c r="D84" s="40">
        <v>0</v>
      </c>
      <c r="E84" s="40">
        <v>0</v>
      </c>
      <c r="F84" s="40">
        <v>0</v>
      </c>
      <c r="G84" s="40">
        <v>0</v>
      </c>
      <c r="H84" s="40">
        <v>0</v>
      </c>
      <c r="I84" s="40">
        <v>0</v>
      </c>
      <c r="J84" s="40">
        <v>0</v>
      </c>
      <c r="K84" s="40">
        <v>0</v>
      </c>
      <c r="L84" s="40">
        <v>0</v>
      </c>
      <c r="M84" s="40">
        <v>0</v>
      </c>
      <c r="N84" s="40">
        <f>SUM('Buget personal'!$B84:$M84)</f>
        <v>0</v>
      </c>
    </row>
    <row r="85" spans="1:1022 1035:2044 2057:3066 3079:4088 4101:5110 5123:6132 6145:7168 7181:8190 8203:9212 9225:10234 10247:11256 11269:12278 12291:13300 13313:14336 14349:15358 15371:16380" x14ac:dyDescent="0.3">
      <c r="A85" s="50" t="s">
        <v>77</v>
      </c>
      <c r="B85" s="40">
        <v>0</v>
      </c>
      <c r="C85" s="40">
        <v>0</v>
      </c>
      <c r="D85" s="40">
        <v>0</v>
      </c>
      <c r="E85" s="40">
        <v>0</v>
      </c>
      <c r="F85" s="40">
        <v>0</v>
      </c>
      <c r="G85" s="40">
        <v>0</v>
      </c>
      <c r="H85" s="40">
        <v>0</v>
      </c>
      <c r="I85" s="40">
        <v>0</v>
      </c>
      <c r="J85" s="40">
        <v>0</v>
      </c>
      <c r="K85" s="40">
        <v>0</v>
      </c>
      <c r="L85" s="40">
        <v>0</v>
      </c>
      <c r="M85" s="40">
        <v>0</v>
      </c>
      <c r="N85" s="40">
        <f>SUM('Buget personal'!$B85:$M85)</f>
        <v>0</v>
      </c>
    </row>
    <row r="86" spans="1:1022 1035:2044 2057:3066 3079:4088 4101:5110 5123:6132 6145:7168 7181:8190 8203:9212 9225:10234 10247:11256 11269:12278 12291:13300 13313:14336 14349:15358 15371:16380" ht="19" thickBot="1" x14ac:dyDescent="0.35">
      <c r="A86" s="50" t="s">
        <v>78</v>
      </c>
      <c r="B86" s="40">
        <v>0</v>
      </c>
      <c r="C86" s="40">
        <v>0</v>
      </c>
      <c r="D86" s="40">
        <v>0</v>
      </c>
      <c r="E86" s="40">
        <v>0</v>
      </c>
      <c r="F86" s="40">
        <v>0</v>
      </c>
      <c r="G86" s="40">
        <v>0</v>
      </c>
      <c r="H86" s="40">
        <v>0</v>
      </c>
      <c r="I86" s="40">
        <v>0</v>
      </c>
      <c r="J86" s="40">
        <v>0</v>
      </c>
      <c r="K86" s="40">
        <v>0</v>
      </c>
      <c r="L86" s="40">
        <v>0</v>
      </c>
      <c r="M86" s="40">
        <v>0</v>
      </c>
      <c r="N86" s="40">
        <f>SUM('Buget personal'!$B86:$M86)</f>
        <v>0</v>
      </c>
    </row>
    <row r="87" spans="1:1022 1035:2044 2057:3066 3079:4088 4101:5110 5123:6132 6145:7168 7181:8190 8203:9212 9225:10234 10247:11256 11269:12278 12291:13300 13313:14336 14349:15358 15371:16380" x14ac:dyDescent="0.3">
      <c r="A87" s="57" t="s">
        <v>88</v>
      </c>
      <c r="B87" s="41">
        <f>SUBTOTAL(109,'Buget personal'!$B$84:$B$86)</f>
        <v>0</v>
      </c>
      <c r="C87" s="41">
        <f>SUBTOTAL(109,'Buget personal'!$C$84:$C$86)</f>
        <v>0</v>
      </c>
      <c r="D87" s="41">
        <f>SUBTOTAL(109,'Buget personal'!$D$84:$D$86)</f>
        <v>0</v>
      </c>
      <c r="E87" s="41">
        <f>SUBTOTAL(109,'Buget personal'!$E$84:$E$86)</f>
        <v>0</v>
      </c>
      <c r="F87" s="41">
        <f>SUBTOTAL(109,'Buget personal'!$F$84:$F$86)</f>
        <v>0</v>
      </c>
      <c r="G87" s="41">
        <f>SUBTOTAL(109,'Buget personal'!$G$84:$G86)</f>
        <v>0</v>
      </c>
      <c r="H87" s="41">
        <f>SUBTOTAL(109,'Buget personal'!$H$84:$H$86)</f>
        <v>0</v>
      </c>
      <c r="I87" s="41">
        <f>SUBTOTAL(109,'Buget personal'!$I$84:$I$86)</f>
        <v>0</v>
      </c>
      <c r="J87" s="41">
        <f>SUBTOTAL(109,'Buget personal'!$J$84:$J$86)</f>
        <v>0</v>
      </c>
      <c r="K87" s="41">
        <f>SUBTOTAL(109,'Buget personal'!$K$84:$K$86)</f>
        <v>0</v>
      </c>
      <c r="L87" s="41">
        <f>SUBTOTAL(109,'Buget personal'!$L$84:$L$86)</f>
        <v>0</v>
      </c>
      <c r="M87" s="41">
        <f>SUBTOTAL(109,'Buget personal'!$M$84:$M$86)</f>
        <v>0</v>
      </c>
      <c r="N87" s="63">
        <f>SUBTOTAL(109,'Buget personal'!$N$84:$N$86)</f>
        <v>0</v>
      </c>
    </row>
    <row r="88" spans="1:1022 1035:2044 2057:3066 3079:4088 4101:5110 5123:6132 6145:7168 7181:8190 8203:9212 9225:10234 10247:11256 11269:12278 12291:13300 13313:14336 14349:15358 15371:16380" s="21" customFormat="1" ht="21.5" thickBot="1" x14ac:dyDescent="0.35">
      <c r="A88" s="20" t="s">
        <v>104</v>
      </c>
      <c r="B88" s="44" t="s">
        <v>0</v>
      </c>
      <c r="C88" s="44" t="s">
        <v>1</v>
      </c>
      <c r="D88" s="44" t="s">
        <v>2</v>
      </c>
      <c r="E88" s="44" t="s">
        <v>3</v>
      </c>
      <c r="F88" s="44" t="s">
        <v>4</v>
      </c>
      <c r="G88" s="44" t="s">
        <v>5</v>
      </c>
      <c r="H88" s="44" t="s">
        <v>6</v>
      </c>
      <c r="I88" s="44" t="s">
        <v>7</v>
      </c>
      <c r="J88" s="44" t="s">
        <v>8</v>
      </c>
      <c r="K88" s="44" t="s">
        <v>9</v>
      </c>
      <c r="L88" s="44" t="s">
        <v>10</v>
      </c>
      <c r="M88" s="44" t="s">
        <v>11</v>
      </c>
      <c r="N88" s="45" t="s">
        <v>12</v>
      </c>
      <c r="O88" s="32"/>
      <c r="P88" s="32"/>
      <c r="Q88" s="32"/>
      <c r="R88" s="32"/>
      <c r="S88" s="32"/>
      <c r="T88" s="32"/>
      <c r="U88" s="32"/>
      <c r="V88" s="32"/>
      <c r="W88" s="32"/>
      <c r="X88" s="32"/>
      <c r="Y88" s="32"/>
      <c r="Z88" s="32"/>
      <c r="AA88" s="33"/>
      <c r="AB88" s="31"/>
      <c r="AC88" s="32"/>
      <c r="AD88" s="32"/>
      <c r="AE88" s="32"/>
      <c r="AF88" s="32"/>
      <c r="AG88" s="32"/>
      <c r="AH88" s="32"/>
      <c r="AI88" s="32"/>
      <c r="AJ88" s="32"/>
      <c r="AK88" s="32"/>
      <c r="AL88" s="32"/>
      <c r="AM88" s="32"/>
      <c r="AN88" s="32"/>
      <c r="AO88" s="33"/>
      <c r="AP88" s="31"/>
      <c r="AQ88" s="32"/>
      <c r="AR88" s="32"/>
      <c r="AS88" s="32"/>
      <c r="AT88" s="32"/>
      <c r="AU88" s="32"/>
      <c r="AV88" s="32"/>
      <c r="AW88" s="32"/>
      <c r="AX88" s="32"/>
      <c r="AY88" s="32"/>
      <c r="AZ88" s="32"/>
      <c r="BA88" s="32"/>
      <c r="BB88" s="32"/>
      <c r="BC88" s="33"/>
      <c r="BD88" s="31"/>
      <c r="BE88" s="32"/>
      <c r="BF88" s="32"/>
      <c r="BG88" s="32"/>
      <c r="BH88" s="32"/>
      <c r="BI88" s="32"/>
      <c r="BJ88" s="32"/>
      <c r="BK88" s="32"/>
      <c r="BL88" s="32"/>
      <c r="BM88" s="32"/>
      <c r="BN88" s="32"/>
      <c r="BO88" s="32"/>
      <c r="BP88" s="32"/>
      <c r="BQ88" s="33"/>
      <c r="BR88" s="31"/>
      <c r="BS88" s="32"/>
      <c r="CE88" s="22"/>
      <c r="CF88" s="20"/>
      <c r="CS88" s="22"/>
      <c r="CT88" s="20"/>
      <c r="DG88" s="22"/>
      <c r="DH88" s="20"/>
      <c r="DU88" s="22"/>
      <c r="DV88" s="20"/>
      <c r="EI88" s="22"/>
      <c r="EJ88" s="20"/>
      <c r="EW88" s="22"/>
      <c r="EX88" s="20"/>
      <c r="FK88" s="22"/>
      <c r="FL88" s="20"/>
      <c r="FY88" s="22"/>
      <c r="FZ88" s="20"/>
      <c r="GM88" s="22"/>
      <c r="GN88" s="20"/>
      <c r="HA88" s="22"/>
      <c r="HB88" s="20"/>
      <c r="HO88" s="22"/>
      <c r="HP88" s="20"/>
      <c r="IC88" s="22"/>
      <c r="ID88" s="20"/>
      <c r="IQ88" s="22"/>
      <c r="IR88" s="20"/>
      <c r="JE88" s="22"/>
      <c r="JF88" s="20"/>
      <c r="JS88" s="22"/>
      <c r="JT88" s="20"/>
      <c r="KG88" s="22"/>
      <c r="KH88" s="20"/>
      <c r="KU88" s="22"/>
      <c r="KV88" s="20"/>
      <c r="LI88" s="22"/>
      <c r="LJ88" s="20"/>
      <c r="LW88" s="22"/>
      <c r="LX88" s="20"/>
      <c r="MK88" s="22"/>
      <c r="ML88" s="20"/>
      <c r="MY88" s="22"/>
      <c r="MZ88" s="20"/>
      <c r="NM88" s="22"/>
      <c r="NN88" s="20"/>
      <c r="OA88" s="22"/>
      <c r="OB88" s="20"/>
      <c r="OO88" s="22"/>
      <c r="OP88" s="20"/>
      <c r="PC88" s="22"/>
      <c r="PD88" s="20"/>
      <c r="PQ88" s="22"/>
      <c r="PR88" s="20"/>
      <c r="QE88" s="22"/>
      <c r="QF88" s="20"/>
      <c r="QS88" s="22"/>
      <c r="QT88" s="20"/>
      <c r="RG88" s="22"/>
      <c r="RH88" s="20"/>
      <c r="RU88" s="22"/>
      <c r="RV88" s="20"/>
      <c r="SI88" s="22"/>
      <c r="SJ88" s="20"/>
      <c r="SW88" s="22"/>
      <c r="SX88" s="20"/>
      <c r="TK88" s="22"/>
      <c r="TL88" s="20"/>
      <c r="TY88" s="22"/>
      <c r="TZ88" s="20"/>
      <c r="UM88" s="22"/>
      <c r="UN88" s="20"/>
      <c r="VA88" s="22"/>
      <c r="VB88" s="20"/>
      <c r="VO88" s="22"/>
      <c r="VP88" s="20"/>
      <c r="WC88" s="22"/>
      <c r="WD88" s="20"/>
      <c r="WQ88" s="22"/>
      <c r="WR88" s="20"/>
      <c r="XE88" s="22"/>
      <c r="XF88" s="20"/>
      <c r="XS88" s="22"/>
      <c r="XT88" s="20"/>
      <c r="YG88" s="22"/>
      <c r="YH88" s="20"/>
      <c r="YU88" s="22"/>
      <c r="YV88" s="20"/>
      <c r="ZI88" s="22"/>
      <c r="ZJ88" s="20"/>
      <c r="ZW88" s="22"/>
      <c r="ZX88" s="20"/>
      <c r="AAK88" s="22"/>
      <c r="AAL88" s="20"/>
      <c r="AAY88" s="22"/>
      <c r="AAZ88" s="20"/>
      <c r="ABM88" s="22"/>
      <c r="ABN88" s="20"/>
      <c r="ACA88" s="22"/>
      <c r="ACB88" s="20"/>
      <c r="ACO88" s="22"/>
      <c r="ACP88" s="20"/>
      <c r="ADC88" s="22"/>
      <c r="ADD88" s="20"/>
      <c r="ADQ88" s="22"/>
      <c r="ADR88" s="20"/>
      <c r="AEE88" s="22"/>
      <c r="AEF88" s="20"/>
      <c r="AES88" s="22"/>
      <c r="AET88" s="20"/>
      <c r="AFG88" s="22"/>
      <c r="AFH88" s="20"/>
      <c r="AFU88" s="22"/>
      <c r="AFV88" s="20"/>
      <c r="AGI88" s="22"/>
      <c r="AGJ88" s="20"/>
      <c r="AGW88" s="22"/>
      <c r="AGX88" s="20"/>
      <c r="AHK88" s="22"/>
      <c r="AHL88" s="20"/>
      <c r="AHY88" s="22"/>
      <c r="AHZ88" s="20"/>
      <c r="AIM88" s="22"/>
      <c r="AIN88" s="20"/>
      <c r="AJA88" s="22"/>
      <c r="AJB88" s="20"/>
      <c r="AJO88" s="22"/>
      <c r="AJP88" s="20"/>
      <c r="AKC88" s="22"/>
      <c r="AKD88" s="20"/>
      <c r="AKQ88" s="22"/>
      <c r="AKR88" s="20"/>
      <c r="ALE88" s="22"/>
      <c r="ALF88" s="20"/>
      <c r="ALS88" s="22"/>
      <c r="ALT88" s="20"/>
      <c r="AMG88" s="22"/>
      <c r="AMH88" s="20"/>
      <c r="AMU88" s="22"/>
      <c r="AMV88" s="20"/>
      <c r="ANI88" s="22"/>
      <c r="ANJ88" s="20"/>
      <c r="ANW88" s="22"/>
      <c r="ANX88" s="20"/>
      <c r="AOK88" s="22"/>
      <c r="AOL88" s="20"/>
      <c r="AOY88" s="22"/>
      <c r="AOZ88" s="20"/>
      <c r="APM88" s="22"/>
      <c r="APN88" s="20"/>
      <c r="AQA88" s="22"/>
      <c r="AQB88" s="20"/>
      <c r="AQO88" s="22"/>
      <c r="AQP88" s="20"/>
      <c r="ARC88" s="22"/>
      <c r="ARD88" s="20"/>
      <c r="ARQ88" s="22"/>
      <c r="ARR88" s="20"/>
      <c r="ASE88" s="22"/>
      <c r="ASF88" s="20"/>
      <c r="ASS88" s="22"/>
      <c r="AST88" s="20"/>
      <c r="ATG88" s="22"/>
      <c r="ATH88" s="20"/>
      <c r="ATU88" s="22"/>
      <c r="ATV88" s="20"/>
      <c r="AUI88" s="22"/>
      <c r="AUJ88" s="20"/>
      <c r="AUW88" s="22"/>
      <c r="AUX88" s="20"/>
      <c r="AVK88" s="22"/>
      <c r="AVL88" s="20"/>
      <c r="AVY88" s="22"/>
      <c r="AVZ88" s="20"/>
      <c r="AWM88" s="22"/>
      <c r="AWN88" s="20"/>
      <c r="AXA88" s="22"/>
      <c r="AXB88" s="20"/>
      <c r="AXO88" s="22"/>
      <c r="AXP88" s="20"/>
      <c r="AYC88" s="22"/>
      <c r="AYD88" s="20"/>
      <c r="AYQ88" s="22"/>
      <c r="AYR88" s="20"/>
      <c r="AZE88" s="22"/>
      <c r="AZF88" s="20"/>
      <c r="AZS88" s="22"/>
      <c r="AZT88" s="20"/>
      <c r="BAG88" s="22"/>
      <c r="BAH88" s="20"/>
      <c r="BAU88" s="22"/>
      <c r="BAV88" s="20"/>
      <c r="BBI88" s="22"/>
      <c r="BBJ88" s="20"/>
      <c r="BBW88" s="22"/>
      <c r="BBX88" s="20"/>
      <c r="BCK88" s="22"/>
      <c r="BCL88" s="20"/>
      <c r="BCY88" s="22"/>
      <c r="BCZ88" s="20"/>
      <c r="BDM88" s="22"/>
      <c r="BDN88" s="20"/>
      <c r="BEA88" s="22"/>
      <c r="BEB88" s="20"/>
      <c r="BEO88" s="22"/>
      <c r="BEP88" s="20"/>
      <c r="BFC88" s="22"/>
      <c r="BFD88" s="20"/>
      <c r="BFQ88" s="22"/>
      <c r="BFR88" s="20"/>
      <c r="BGE88" s="22"/>
      <c r="BGF88" s="20"/>
      <c r="BGS88" s="22"/>
      <c r="BGT88" s="20"/>
      <c r="BHG88" s="22"/>
      <c r="BHH88" s="20"/>
      <c r="BHU88" s="22"/>
      <c r="BHV88" s="20"/>
      <c r="BII88" s="22"/>
      <c r="BIJ88" s="20"/>
      <c r="BIW88" s="22"/>
      <c r="BIX88" s="20"/>
      <c r="BJK88" s="22"/>
      <c r="BJL88" s="20"/>
      <c r="BJY88" s="22"/>
      <c r="BJZ88" s="20"/>
      <c r="BKM88" s="22"/>
      <c r="BKN88" s="20"/>
      <c r="BLA88" s="22"/>
      <c r="BLB88" s="20"/>
      <c r="BLO88" s="22"/>
      <c r="BLP88" s="20"/>
      <c r="BMC88" s="22"/>
      <c r="BMD88" s="20"/>
      <c r="BMQ88" s="22"/>
      <c r="BMR88" s="20"/>
      <c r="BNE88" s="22"/>
      <c r="BNF88" s="20"/>
      <c r="BNS88" s="22"/>
      <c r="BNT88" s="20"/>
      <c r="BOG88" s="22"/>
      <c r="BOH88" s="20"/>
      <c r="BOU88" s="22"/>
      <c r="BOV88" s="20"/>
      <c r="BPI88" s="22"/>
      <c r="BPJ88" s="20"/>
      <c r="BPW88" s="22"/>
      <c r="BPX88" s="20"/>
      <c r="BQK88" s="22"/>
      <c r="BQL88" s="20"/>
      <c r="BQY88" s="22"/>
      <c r="BQZ88" s="20"/>
      <c r="BRM88" s="22"/>
      <c r="BRN88" s="20"/>
      <c r="BSA88" s="22"/>
      <c r="BSB88" s="20"/>
      <c r="BSO88" s="22"/>
      <c r="BSP88" s="20"/>
      <c r="BTC88" s="22"/>
      <c r="BTD88" s="20"/>
      <c r="BTQ88" s="22"/>
      <c r="BTR88" s="20"/>
      <c r="BUE88" s="22"/>
      <c r="BUF88" s="20"/>
      <c r="BUS88" s="22"/>
      <c r="BUT88" s="20"/>
      <c r="BVG88" s="22"/>
      <c r="BVH88" s="20"/>
      <c r="BVU88" s="22"/>
      <c r="BVV88" s="20"/>
      <c r="BWI88" s="22"/>
      <c r="BWJ88" s="20"/>
      <c r="BWW88" s="22"/>
      <c r="BWX88" s="20"/>
      <c r="BXK88" s="22"/>
      <c r="BXL88" s="20"/>
      <c r="BXY88" s="22"/>
      <c r="BXZ88" s="20"/>
      <c r="BYM88" s="22"/>
      <c r="BYN88" s="20"/>
      <c r="BZA88" s="22"/>
      <c r="BZB88" s="20"/>
      <c r="BZO88" s="22"/>
      <c r="BZP88" s="20"/>
      <c r="CAC88" s="22"/>
      <c r="CAD88" s="20"/>
      <c r="CAQ88" s="22"/>
      <c r="CAR88" s="20"/>
      <c r="CBE88" s="22"/>
      <c r="CBF88" s="20"/>
      <c r="CBS88" s="22"/>
      <c r="CBT88" s="20"/>
      <c r="CCG88" s="22"/>
      <c r="CCH88" s="20"/>
      <c r="CCU88" s="22"/>
      <c r="CCV88" s="20"/>
      <c r="CDI88" s="22"/>
      <c r="CDJ88" s="20"/>
      <c r="CDW88" s="22"/>
      <c r="CDX88" s="20"/>
      <c r="CEK88" s="22"/>
      <c r="CEL88" s="20"/>
      <c r="CEY88" s="22"/>
      <c r="CEZ88" s="20"/>
      <c r="CFM88" s="22"/>
      <c r="CFN88" s="20"/>
      <c r="CGA88" s="22"/>
      <c r="CGB88" s="20"/>
      <c r="CGO88" s="22"/>
      <c r="CGP88" s="20"/>
      <c r="CHC88" s="22"/>
      <c r="CHD88" s="20"/>
      <c r="CHQ88" s="22"/>
      <c r="CHR88" s="20"/>
      <c r="CIE88" s="22"/>
      <c r="CIF88" s="20"/>
      <c r="CIS88" s="22"/>
      <c r="CIT88" s="20"/>
      <c r="CJG88" s="22"/>
      <c r="CJH88" s="20"/>
      <c r="CJU88" s="22"/>
      <c r="CJV88" s="20"/>
      <c r="CKI88" s="22"/>
      <c r="CKJ88" s="20"/>
      <c r="CKW88" s="22"/>
      <c r="CKX88" s="20"/>
      <c r="CLK88" s="22"/>
      <c r="CLL88" s="20"/>
      <c r="CLY88" s="22"/>
      <c r="CLZ88" s="20"/>
      <c r="CMM88" s="22"/>
      <c r="CMN88" s="20"/>
      <c r="CNA88" s="22"/>
      <c r="CNB88" s="20"/>
      <c r="CNO88" s="22"/>
      <c r="CNP88" s="20"/>
      <c r="COC88" s="22"/>
      <c r="COD88" s="20"/>
      <c r="COQ88" s="22"/>
      <c r="COR88" s="20"/>
      <c r="CPE88" s="22"/>
      <c r="CPF88" s="20"/>
      <c r="CPS88" s="22"/>
      <c r="CPT88" s="20"/>
      <c r="CQG88" s="22"/>
      <c r="CQH88" s="20"/>
      <c r="CQU88" s="22"/>
      <c r="CQV88" s="20"/>
      <c r="CRI88" s="22"/>
      <c r="CRJ88" s="20"/>
      <c r="CRW88" s="22"/>
      <c r="CRX88" s="20"/>
      <c r="CSK88" s="22"/>
      <c r="CSL88" s="20"/>
      <c r="CSY88" s="22"/>
      <c r="CSZ88" s="20"/>
      <c r="CTM88" s="22"/>
      <c r="CTN88" s="20"/>
      <c r="CUA88" s="22"/>
      <c r="CUB88" s="20"/>
      <c r="CUO88" s="22"/>
      <c r="CUP88" s="20"/>
      <c r="CVC88" s="22"/>
      <c r="CVD88" s="20"/>
      <c r="CVQ88" s="22"/>
      <c r="CVR88" s="20"/>
      <c r="CWE88" s="22"/>
      <c r="CWF88" s="20"/>
      <c r="CWS88" s="22"/>
      <c r="CWT88" s="20"/>
      <c r="CXG88" s="22"/>
      <c r="CXH88" s="20"/>
      <c r="CXU88" s="22"/>
      <c r="CXV88" s="20"/>
      <c r="CYI88" s="22"/>
      <c r="CYJ88" s="20"/>
      <c r="CYW88" s="22"/>
      <c r="CYX88" s="20"/>
      <c r="CZK88" s="22"/>
      <c r="CZL88" s="20"/>
      <c r="CZY88" s="22"/>
      <c r="CZZ88" s="20"/>
      <c r="DAM88" s="22"/>
      <c r="DAN88" s="20"/>
      <c r="DBA88" s="22"/>
      <c r="DBB88" s="20"/>
      <c r="DBO88" s="22"/>
      <c r="DBP88" s="20"/>
      <c r="DCC88" s="22"/>
      <c r="DCD88" s="20"/>
      <c r="DCQ88" s="22"/>
      <c r="DCR88" s="20"/>
      <c r="DDE88" s="22"/>
      <c r="DDF88" s="20"/>
      <c r="DDS88" s="22"/>
      <c r="DDT88" s="20"/>
      <c r="DEG88" s="22"/>
      <c r="DEH88" s="20"/>
      <c r="DEU88" s="22"/>
      <c r="DEV88" s="20"/>
      <c r="DFI88" s="22"/>
      <c r="DFJ88" s="20"/>
      <c r="DFW88" s="22"/>
      <c r="DFX88" s="20"/>
      <c r="DGK88" s="22"/>
      <c r="DGL88" s="20"/>
      <c r="DGY88" s="22"/>
      <c r="DGZ88" s="20"/>
      <c r="DHM88" s="22"/>
      <c r="DHN88" s="20"/>
      <c r="DIA88" s="22"/>
      <c r="DIB88" s="20"/>
      <c r="DIO88" s="22"/>
      <c r="DIP88" s="20"/>
      <c r="DJC88" s="22"/>
      <c r="DJD88" s="20"/>
      <c r="DJQ88" s="22"/>
      <c r="DJR88" s="20"/>
      <c r="DKE88" s="22"/>
      <c r="DKF88" s="20"/>
      <c r="DKS88" s="22"/>
      <c r="DKT88" s="20"/>
      <c r="DLG88" s="22"/>
      <c r="DLH88" s="20"/>
      <c r="DLU88" s="22"/>
      <c r="DLV88" s="20"/>
      <c r="DMI88" s="22"/>
      <c r="DMJ88" s="20"/>
      <c r="DMW88" s="22"/>
      <c r="DMX88" s="20"/>
      <c r="DNK88" s="22"/>
      <c r="DNL88" s="20"/>
      <c r="DNY88" s="22"/>
      <c r="DNZ88" s="20"/>
      <c r="DOM88" s="22"/>
      <c r="DON88" s="20"/>
      <c r="DPA88" s="22"/>
      <c r="DPB88" s="20"/>
      <c r="DPO88" s="22"/>
      <c r="DPP88" s="20"/>
      <c r="DQC88" s="22"/>
      <c r="DQD88" s="20"/>
      <c r="DQQ88" s="22"/>
      <c r="DQR88" s="20"/>
      <c r="DRE88" s="22"/>
      <c r="DRF88" s="20"/>
      <c r="DRS88" s="22"/>
      <c r="DRT88" s="20"/>
      <c r="DSG88" s="22"/>
      <c r="DSH88" s="20"/>
      <c r="DSU88" s="22"/>
      <c r="DSV88" s="20"/>
      <c r="DTI88" s="22"/>
      <c r="DTJ88" s="20"/>
      <c r="DTW88" s="22"/>
      <c r="DTX88" s="20"/>
      <c r="DUK88" s="22"/>
      <c r="DUL88" s="20"/>
      <c r="DUY88" s="22"/>
      <c r="DUZ88" s="20"/>
      <c r="DVM88" s="22"/>
      <c r="DVN88" s="20"/>
      <c r="DWA88" s="22"/>
      <c r="DWB88" s="20"/>
      <c r="DWO88" s="22"/>
      <c r="DWP88" s="20"/>
      <c r="DXC88" s="22"/>
      <c r="DXD88" s="20"/>
      <c r="DXQ88" s="22"/>
      <c r="DXR88" s="20"/>
      <c r="DYE88" s="22"/>
      <c r="DYF88" s="20"/>
      <c r="DYS88" s="22"/>
      <c r="DYT88" s="20"/>
      <c r="DZG88" s="22"/>
      <c r="DZH88" s="20"/>
      <c r="DZU88" s="22"/>
      <c r="DZV88" s="20"/>
      <c r="EAI88" s="22"/>
      <c r="EAJ88" s="20"/>
      <c r="EAW88" s="22"/>
      <c r="EAX88" s="20"/>
      <c r="EBK88" s="22"/>
      <c r="EBL88" s="20"/>
      <c r="EBY88" s="22"/>
      <c r="EBZ88" s="20"/>
      <c r="ECM88" s="22"/>
      <c r="ECN88" s="20"/>
      <c r="EDA88" s="22"/>
      <c r="EDB88" s="20"/>
      <c r="EDO88" s="22"/>
      <c r="EDP88" s="20"/>
      <c r="EEC88" s="22"/>
      <c r="EED88" s="20"/>
      <c r="EEQ88" s="22"/>
      <c r="EER88" s="20"/>
      <c r="EFE88" s="22"/>
      <c r="EFF88" s="20"/>
      <c r="EFS88" s="22"/>
      <c r="EFT88" s="20"/>
      <c r="EGG88" s="22"/>
      <c r="EGH88" s="20"/>
      <c r="EGU88" s="22"/>
      <c r="EGV88" s="20"/>
      <c r="EHI88" s="22"/>
      <c r="EHJ88" s="20"/>
      <c r="EHW88" s="22"/>
      <c r="EHX88" s="20"/>
      <c r="EIK88" s="22"/>
      <c r="EIL88" s="20"/>
      <c r="EIY88" s="22"/>
      <c r="EIZ88" s="20"/>
      <c r="EJM88" s="22"/>
      <c r="EJN88" s="20"/>
      <c r="EKA88" s="22"/>
      <c r="EKB88" s="20"/>
      <c r="EKO88" s="22"/>
      <c r="EKP88" s="20"/>
      <c r="ELC88" s="22"/>
      <c r="ELD88" s="20"/>
      <c r="ELQ88" s="22"/>
      <c r="ELR88" s="20"/>
      <c r="EME88" s="22"/>
      <c r="EMF88" s="20"/>
      <c r="EMS88" s="22"/>
      <c r="EMT88" s="20"/>
      <c r="ENG88" s="22"/>
      <c r="ENH88" s="20"/>
      <c r="ENU88" s="22"/>
      <c r="ENV88" s="20"/>
      <c r="EOI88" s="22"/>
      <c r="EOJ88" s="20"/>
      <c r="EOW88" s="22"/>
      <c r="EOX88" s="20"/>
      <c r="EPK88" s="22"/>
      <c r="EPL88" s="20"/>
      <c r="EPY88" s="22"/>
      <c r="EPZ88" s="20"/>
      <c r="EQM88" s="22"/>
      <c r="EQN88" s="20"/>
      <c r="ERA88" s="22"/>
      <c r="ERB88" s="20"/>
      <c r="ERO88" s="22"/>
      <c r="ERP88" s="20"/>
      <c r="ESC88" s="22"/>
      <c r="ESD88" s="20"/>
      <c r="ESQ88" s="22"/>
      <c r="ESR88" s="20"/>
      <c r="ETE88" s="22"/>
      <c r="ETF88" s="20"/>
      <c r="ETS88" s="22"/>
      <c r="ETT88" s="20"/>
      <c r="EUG88" s="22"/>
      <c r="EUH88" s="20"/>
      <c r="EUU88" s="22"/>
      <c r="EUV88" s="20"/>
      <c r="EVI88" s="22"/>
      <c r="EVJ88" s="20"/>
      <c r="EVW88" s="22"/>
      <c r="EVX88" s="20"/>
      <c r="EWK88" s="22"/>
      <c r="EWL88" s="20"/>
      <c r="EWY88" s="22"/>
      <c r="EWZ88" s="20"/>
      <c r="EXM88" s="22"/>
      <c r="EXN88" s="20"/>
      <c r="EYA88" s="22"/>
      <c r="EYB88" s="20"/>
      <c r="EYO88" s="22"/>
      <c r="EYP88" s="20"/>
      <c r="EZC88" s="22"/>
      <c r="EZD88" s="20"/>
      <c r="EZQ88" s="22"/>
      <c r="EZR88" s="20"/>
      <c r="FAE88" s="22"/>
      <c r="FAF88" s="20"/>
      <c r="FAS88" s="22"/>
      <c r="FAT88" s="20"/>
      <c r="FBG88" s="22"/>
      <c r="FBH88" s="20"/>
      <c r="FBU88" s="22"/>
      <c r="FBV88" s="20"/>
      <c r="FCI88" s="22"/>
      <c r="FCJ88" s="20"/>
      <c r="FCW88" s="22"/>
      <c r="FCX88" s="20"/>
      <c r="FDK88" s="22"/>
      <c r="FDL88" s="20"/>
      <c r="FDY88" s="22"/>
      <c r="FDZ88" s="20"/>
      <c r="FEM88" s="22"/>
      <c r="FEN88" s="20"/>
      <c r="FFA88" s="22"/>
      <c r="FFB88" s="20"/>
      <c r="FFO88" s="22"/>
      <c r="FFP88" s="20"/>
      <c r="FGC88" s="22"/>
      <c r="FGD88" s="20"/>
      <c r="FGQ88" s="22"/>
      <c r="FGR88" s="20"/>
      <c r="FHE88" s="22"/>
      <c r="FHF88" s="20"/>
      <c r="FHS88" s="22"/>
      <c r="FHT88" s="20"/>
      <c r="FIG88" s="22"/>
      <c r="FIH88" s="20"/>
      <c r="FIU88" s="22"/>
      <c r="FIV88" s="20"/>
      <c r="FJI88" s="22"/>
      <c r="FJJ88" s="20"/>
      <c r="FJW88" s="22"/>
      <c r="FJX88" s="20"/>
      <c r="FKK88" s="22"/>
      <c r="FKL88" s="20"/>
      <c r="FKY88" s="22"/>
      <c r="FKZ88" s="20"/>
      <c r="FLM88" s="22"/>
      <c r="FLN88" s="20"/>
      <c r="FMA88" s="22"/>
      <c r="FMB88" s="20"/>
      <c r="FMO88" s="22"/>
      <c r="FMP88" s="20"/>
      <c r="FNC88" s="22"/>
      <c r="FND88" s="20"/>
      <c r="FNQ88" s="22"/>
      <c r="FNR88" s="20"/>
      <c r="FOE88" s="22"/>
      <c r="FOF88" s="20"/>
      <c r="FOS88" s="22"/>
      <c r="FOT88" s="20"/>
      <c r="FPG88" s="22"/>
      <c r="FPH88" s="20"/>
      <c r="FPU88" s="22"/>
      <c r="FPV88" s="20"/>
      <c r="FQI88" s="22"/>
      <c r="FQJ88" s="20"/>
      <c r="FQW88" s="22"/>
      <c r="FQX88" s="20"/>
      <c r="FRK88" s="22"/>
      <c r="FRL88" s="20"/>
      <c r="FRY88" s="22"/>
      <c r="FRZ88" s="20"/>
      <c r="FSM88" s="22"/>
      <c r="FSN88" s="20"/>
      <c r="FTA88" s="22"/>
      <c r="FTB88" s="20"/>
      <c r="FTO88" s="22"/>
      <c r="FTP88" s="20"/>
      <c r="FUC88" s="22"/>
      <c r="FUD88" s="20"/>
      <c r="FUQ88" s="22"/>
      <c r="FUR88" s="20"/>
      <c r="FVE88" s="22"/>
      <c r="FVF88" s="20"/>
      <c r="FVS88" s="22"/>
      <c r="FVT88" s="20"/>
      <c r="FWG88" s="22"/>
      <c r="FWH88" s="20"/>
      <c r="FWU88" s="22"/>
      <c r="FWV88" s="20"/>
      <c r="FXI88" s="22"/>
      <c r="FXJ88" s="20"/>
      <c r="FXW88" s="22"/>
      <c r="FXX88" s="20"/>
      <c r="FYK88" s="22"/>
      <c r="FYL88" s="20"/>
      <c r="FYY88" s="22"/>
      <c r="FYZ88" s="20"/>
      <c r="FZM88" s="22"/>
      <c r="FZN88" s="20"/>
      <c r="GAA88" s="22"/>
      <c r="GAB88" s="20"/>
      <c r="GAO88" s="22"/>
      <c r="GAP88" s="20"/>
      <c r="GBC88" s="22"/>
      <c r="GBD88" s="20"/>
      <c r="GBQ88" s="22"/>
      <c r="GBR88" s="20"/>
      <c r="GCE88" s="22"/>
      <c r="GCF88" s="20"/>
      <c r="GCS88" s="22"/>
      <c r="GCT88" s="20"/>
      <c r="GDG88" s="22"/>
      <c r="GDH88" s="20"/>
      <c r="GDU88" s="22"/>
      <c r="GDV88" s="20"/>
      <c r="GEI88" s="22"/>
      <c r="GEJ88" s="20"/>
      <c r="GEW88" s="22"/>
      <c r="GEX88" s="20"/>
      <c r="GFK88" s="22"/>
      <c r="GFL88" s="20"/>
      <c r="GFY88" s="22"/>
      <c r="GFZ88" s="20"/>
      <c r="GGM88" s="22"/>
      <c r="GGN88" s="20"/>
      <c r="GHA88" s="22"/>
      <c r="GHB88" s="20"/>
      <c r="GHO88" s="22"/>
      <c r="GHP88" s="20"/>
      <c r="GIC88" s="22"/>
      <c r="GID88" s="20"/>
      <c r="GIQ88" s="22"/>
      <c r="GIR88" s="20"/>
      <c r="GJE88" s="22"/>
      <c r="GJF88" s="20"/>
      <c r="GJS88" s="22"/>
      <c r="GJT88" s="20"/>
      <c r="GKG88" s="22"/>
      <c r="GKH88" s="20"/>
      <c r="GKU88" s="22"/>
      <c r="GKV88" s="20"/>
      <c r="GLI88" s="22"/>
      <c r="GLJ88" s="20"/>
      <c r="GLW88" s="22"/>
      <c r="GLX88" s="20"/>
      <c r="GMK88" s="22"/>
      <c r="GML88" s="20"/>
      <c r="GMY88" s="22"/>
      <c r="GMZ88" s="20"/>
      <c r="GNM88" s="22"/>
      <c r="GNN88" s="20"/>
      <c r="GOA88" s="22"/>
      <c r="GOB88" s="20"/>
      <c r="GOO88" s="22"/>
      <c r="GOP88" s="20"/>
      <c r="GPC88" s="22"/>
      <c r="GPD88" s="20"/>
      <c r="GPQ88" s="22"/>
      <c r="GPR88" s="20"/>
      <c r="GQE88" s="22"/>
      <c r="GQF88" s="20"/>
      <c r="GQS88" s="22"/>
      <c r="GQT88" s="20"/>
      <c r="GRG88" s="22"/>
      <c r="GRH88" s="20"/>
      <c r="GRU88" s="22"/>
      <c r="GRV88" s="20"/>
      <c r="GSI88" s="22"/>
      <c r="GSJ88" s="20"/>
      <c r="GSW88" s="22"/>
      <c r="GSX88" s="20"/>
      <c r="GTK88" s="22"/>
      <c r="GTL88" s="20"/>
      <c r="GTY88" s="22"/>
      <c r="GTZ88" s="20"/>
      <c r="GUM88" s="22"/>
      <c r="GUN88" s="20"/>
      <c r="GVA88" s="22"/>
      <c r="GVB88" s="20"/>
      <c r="GVO88" s="22"/>
      <c r="GVP88" s="20"/>
      <c r="GWC88" s="22"/>
      <c r="GWD88" s="20"/>
      <c r="GWQ88" s="22"/>
      <c r="GWR88" s="20"/>
      <c r="GXE88" s="22"/>
      <c r="GXF88" s="20"/>
      <c r="GXS88" s="22"/>
      <c r="GXT88" s="20"/>
      <c r="GYG88" s="22"/>
      <c r="GYH88" s="20"/>
      <c r="GYU88" s="22"/>
      <c r="GYV88" s="20"/>
      <c r="GZI88" s="22"/>
      <c r="GZJ88" s="20"/>
      <c r="GZW88" s="22"/>
      <c r="GZX88" s="20"/>
      <c r="HAK88" s="22"/>
      <c r="HAL88" s="20"/>
      <c r="HAY88" s="22"/>
      <c r="HAZ88" s="20"/>
      <c r="HBM88" s="22"/>
      <c r="HBN88" s="20"/>
      <c r="HCA88" s="22"/>
      <c r="HCB88" s="20"/>
      <c r="HCO88" s="22"/>
      <c r="HCP88" s="20"/>
      <c r="HDC88" s="22"/>
      <c r="HDD88" s="20"/>
      <c r="HDQ88" s="22"/>
      <c r="HDR88" s="20"/>
      <c r="HEE88" s="22"/>
      <c r="HEF88" s="20"/>
      <c r="HES88" s="22"/>
      <c r="HET88" s="20"/>
      <c r="HFG88" s="22"/>
      <c r="HFH88" s="20"/>
      <c r="HFU88" s="22"/>
      <c r="HFV88" s="20"/>
      <c r="HGI88" s="22"/>
      <c r="HGJ88" s="20"/>
      <c r="HGW88" s="22"/>
      <c r="HGX88" s="20"/>
      <c r="HHK88" s="22"/>
      <c r="HHL88" s="20"/>
      <c r="HHY88" s="22"/>
      <c r="HHZ88" s="20"/>
      <c r="HIM88" s="22"/>
      <c r="HIN88" s="20"/>
      <c r="HJA88" s="22"/>
      <c r="HJB88" s="20"/>
      <c r="HJO88" s="22"/>
      <c r="HJP88" s="20"/>
      <c r="HKC88" s="22"/>
      <c r="HKD88" s="20"/>
      <c r="HKQ88" s="22"/>
      <c r="HKR88" s="20"/>
      <c r="HLE88" s="22"/>
      <c r="HLF88" s="20"/>
      <c r="HLS88" s="22"/>
      <c r="HLT88" s="20"/>
      <c r="HMG88" s="22"/>
      <c r="HMH88" s="20"/>
      <c r="HMU88" s="22"/>
      <c r="HMV88" s="20"/>
      <c r="HNI88" s="22"/>
      <c r="HNJ88" s="20"/>
      <c r="HNW88" s="22"/>
      <c r="HNX88" s="20"/>
      <c r="HOK88" s="22"/>
      <c r="HOL88" s="20"/>
      <c r="HOY88" s="22"/>
      <c r="HOZ88" s="20"/>
      <c r="HPM88" s="22"/>
      <c r="HPN88" s="20"/>
      <c r="HQA88" s="22"/>
      <c r="HQB88" s="20"/>
      <c r="HQO88" s="22"/>
      <c r="HQP88" s="20"/>
      <c r="HRC88" s="22"/>
      <c r="HRD88" s="20"/>
      <c r="HRQ88" s="22"/>
      <c r="HRR88" s="20"/>
      <c r="HSE88" s="22"/>
      <c r="HSF88" s="20"/>
      <c r="HSS88" s="22"/>
      <c r="HST88" s="20"/>
      <c r="HTG88" s="22"/>
      <c r="HTH88" s="20"/>
      <c r="HTU88" s="22"/>
      <c r="HTV88" s="20"/>
      <c r="HUI88" s="22"/>
      <c r="HUJ88" s="20"/>
      <c r="HUW88" s="22"/>
      <c r="HUX88" s="20"/>
      <c r="HVK88" s="22"/>
      <c r="HVL88" s="20"/>
      <c r="HVY88" s="22"/>
      <c r="HVZ88" s="20"/>
      <c r="HWM88" s="22"/>
      <c r="HWN88" s="20"/>
      <c r="HXA88" s="22"/>
      <c r="HXB88" s="20"/>
      <c r="HXO88" s="22"/>
      <c r="HXP88" s="20"/>
      <c r="HYC88" s="22"/>
      <c r="HYD88" s="20"/>
      <c r="HYQ88" s="22"/>
      <c r="HYR88" s="20"/>
      <c r="HZE88" s="22"/>
      <c r="HZF88" s="20"/>
      <c r="HZS88" s="22"/>
      <c r="HZT88" s="20"/>
      <c r="IAG88" s="22"/>
      <c r="IAH88" s="20"/>
      <c r="IAU88" s="22"/>
      <c r="IAV88" s="20"/>
      <c r="IBI88" s="22"/>
      <c r="IBJ88" s="20"/>
      <c r="IBW88" s="22"/>
      <c r="IBX88" s="20"/>
      <c r="ICK88" s="22"/>
      <c r="ICL88" s="20"/>
      <c r="ICY88" s="22"/>
      <c r="ICZ88" s="20"/>
      <c r="IDM88" s="22"/>
      <c r="IDN88" s="20"/>
      <c r="IEA88" s="22"/>
      <c r="IEB88" s="20"/>
      <c r="IEO88" s="22"/>
      <c r="IEP88" s="20"/>
      <c r="IFC88" s="22"/>
      <c r="IFD88" s="20"/>
      <c r="IFQ88" s="22"/>
      <c r="IFR88" s="20"/>
      <c r="IGE88" s="22"/>
      <c r="IGF88" s="20"/>
      <c r="IGS88" s="22"/>
      <c r="IGT88" s="20"/>
      <c r="IHG88" s="22"/>
      <c r="IHH88" s="20"/>
      <c r="IHU88" s="22"/>
      <c r="IHV88" s="20"/>
      <c r="III88" s="22"/>
      <c r="IIJ88" s="20"/>
      <c r="IIW88" s="22"/>
      <c r="IIX88" s="20"/>
      <c r="IJK88" s="22"/>
      <c r="IJL88" s="20"/>
      <c r="IJY88" s="22"/>
      <c r="IJZ88" s="20"/>
      <c r="IKM88" s="22"/>
      <c r="IKN88" s="20"/>
      <c r="ILA88" s="22"/>
      <c r="ILB88" s="20"/>
      <c r="ILO88" s="22"/>
      <c r="ILP88" s="20"/>
      <c r="IMC88" s="22"/>
      <c r="IMD88" s="20"/>
      <c r="IMQ88" s="22"/>
      <c r="IMR88" s="20"/>
      <c r="INE88" s="22"/>
      <c r="INF88" s="20"/>
      <c r="INS88" s="22"/>
      <c r="INT88" s="20"/>
      <c r="IOG88" s="22"/>
      <c r="IOH88" s="20"/>
      <c r="IOU88" s="22"/>
      <c r="IOV88" s="20"/>
      <c r="IPI88" s="22"/>
      <c r="IPJ88" s="20"/>
      <c r="IPW88" s="22"/>
      <c r="IPX88" s="20"/>
      <c r="IQK88" s="22"/>
      <c r="IQL88" s="20"/>
      <c r="IQY88" s="22"/>
      <c r="IQZ88" s="20"/>
      <c r="IRM88" s="22"/>
      <c r="IRN88" s="20"/>
      <c r="ISA88" s="22"/>
      <c r="ISB88" s="20"/>
      <c r="ISO88" s="22"/>
      <c r="ISP88" s="20"/>
      <c r="ITC88" s="22"/>
      <c r="ITD88" s="20"/>
      <c r="ITQ88" s="22"/>
      <c r="ITR88" s="20"/>
      <c r="IUE88" s="22"/>
      <c r="IUF88" s="20"/>
      <c r="IUS88" s="22"/>
      <c r="IUT88" s="20"/>
      <c r="IVG88" s="22"/>
      <c r="IVH88" s="20"/>
      <c r="IVU88" s="22"/>
      <c r="IVV88" s="20"/>
      <c r="IWI88" s="22"/>
      <c r="IWJ88" s="20"/>
      <c r="IWW88" s="22"/>
      <c r="IWX88" s="20"/>
      <c r="IXK88" s="22"/>
      <c r="IXL88" s="20"/>
      <c r="IXY88" s="22"/>
      <c r="IXZ88" s="20"/>
      <c r="IYM88" s="22"/>
      <c r="IYN88" s="20"/>
      <c r="IZA88" s="22"/>
      <c r="IZB88" s="20"/>
      <c r="IZO88" s="22"/>
      <c r="IZP88" s="20"/>
      <c r="JAC88" s="22"/>
      <c r="JAD88" s="20"/>
      <c r="JAQ88" s="22"/>
      <c r="JAR88" s="20"/>
      <c r="JBE88" s="22"/>
      <c r="JBF88" s="20"/>
      <c r="JBS88" s="22"/>
      <c r="JBT88" s="20"/>
      <c r="JCG88" s="22"/>
      <c r="JCH88" s="20"/>
      <c r="JCU88" s="22"/>
      <c r="JCV88" s="20"/>
      <c r="JDI88" s="22"/>
      <c r="JDJ88" s="20"/>
      <c r="JDW88" s="22"/>
      <c r="JDX88" s="20"/>
      <c r="JEK88" s="22"/>
      <c r="JEL88" s="20"/>
      <c r="JEY88" s="22"/>
      <c r="JEZ88" s="20"/>
      <c r="JFM88" s="22"/>
      <c r="JFN88" s="20"/>
      <c r="JGA88" s="22"/>
      <c r="JGB88" s="20"/>
      <c r="JGO88" s="22"/>
      <c r="JGP88" s="20"/>
      <c r="JHC88" s="22"/>
      <c r="JHD88" s="20"/>
      <c r="JHQ88" s="22"/>
      <c r="JHR88" s="20"/>
      <c r="JIE88" s="22"/>
      <c r="JIF88" s="20"/>
      <c r="JIS88" s="22"/>
      <c r="JIT88" s="20"/>
      <c r="JJG88" s="22"/>
      <c r="JJH88" s="20"/>
      <c r="JJU88" s="22"/>
      <c r="JJV88" s="20"/>
      <c r="JKI88" s="22"/>
      <c r="JKJ88" s="20"/>
      <c r="JKW88" s="22"/>
      <c r="JKX88" s="20"/>
      <c r="JLK88" s="22"/>
      <c r="JLL88" s="20"/>
      <c r="JLY88" s="22"/>
      <c r="JLZ88" s="20"/>
      <c r="JMM88" s="22"/>
      <c r="JMN88" s="20"/>
      <c r="JNA88" s="22"/>
      <c r="JNB88" s="20"/>
      <c r="JNO88" s="22"/>
      <c r="JNP88" s="20"/>
      <c r="JOC88" s="22"/>
      <c r="JOD88" s="20"/>
      <c r="JOQ88" s="22"/>
      <c r="JOR88" s="20"/>
      <c r="JPE88" s="22"/>
      <c r="JPF88" s="20"/>
      <c r="JPS88" s="22"/>
      <c r="JPT88" s="20"/>
      <c r="JQG88" s="22"/>
      <c r="JQH88" s="20"/>
      <c r="JQU88" s="22"/>
      <c r="JQV88" s="20"/>
      <c r="JRI88" s="22"/>
      <c r="JRJ88" s="20"/>
      <c r="JRW88" s="22"/>
      <c r="JRX88" s="20"/>
      <c r="JSK88" s="22"/>
      <c r="JSL88" s="20"/>
      <c r="JSY88" s="22"/>
      <c r="JSZ88" s="20"/>
      <c r="JTM88" s="22"/>
      <c r="JTN88" s="20"/>
      <c r="JUA88" s="22"/>
      <c r="JUB88" s="20"/>
      <c r="JUO88" s="22"/>
      <c r="JUP88" s="20"/>
      <c r="JVC88" s="22"/>
      <c r="JVD88" s="20"/>
      <c r="JVQ88" s="22"/>
      <c r="JVR88" s="20"/>
      <c r="JWE88" s="22"/>
      <c r="JWF88" s="20"/>
      <c r="JWS88" s="22"/>
      <c r="JWT88" s="20"/>
      <c r="JXG88" s="22"/>
      <c r="JXH88" s="20"/>
      <c r="JXU88" s="22"/>
      <c r="JXV88" s="20"/>
      <c r="JYI88" s="22"/>
      <c r="JYJ88" s="20"/>
      <c r="JYW88" s="22"/>
      <c r="JYX88" s="20"/>
      <c r="JZK88" s="22"/>
      <c r="JZL88" s="20"/>
      <c r="JZY88" s="22"/>
      <c r="JZZ88" s="20"/>
      <c r="KAM88" s="22"/>
      <c r="KAN88" s="20"/>
      <c r="KBA88" s="22"/>
      <c r="KBB88" s="20"/>
      <c r="KBO88" s="22"/>
      <c r="KBP88" s="20"/>
      <c r="KCC88" s="22"/>
      <c r="KCD88" s="20"/>
      <c r="KCQ88" s="22"/>
      <c r="KCR88" s="20"/>
      <c r="KDE88" s="22"/>
      <c r="KDF88" s="20"/>
      <c r="KDS88" s="22"/>
      <c r="KDT88" s="20"/>
      <c r="KEG88" s="22"/>
      <c r="KEH88" s="20"/>
      <c r="KEU88" s="22"/>
      <c r="KEV88" s="20"/>
      <c r="KFI88" s="22"/>
      <c r="KFJ88" s="20"/>
      <c r="KFW88" s="22"/>
      <c r="KFX88" s="20"/>
      <c r="KGK88" s="22"/>
      <c r="KGL88" s="20"/>
      <c r="KGY88" s="22"/>
      <c r="KGZ88" s="20"/>
      <c r="KHM88" s="22"/>
      <c r="KHN88" s="20"/>
      <c r="KIA88" s="22"/>
      <c r="KIB88" s="20"/>
      <c r="KIO88" s="22"/>
      <c r="KIP88" s="20"/>
      <c r="KJC88" s="22"/>
      <c r="KJD88" s="20"/>
      <c r="KJQ88" s="22"/>
      <c r="KJR88" s="20"/>
      <c r="KKE88" s="22"/>
      <c r="KKF88" s="20"/>
      <c r="KKS88" s="22"/>
      <c r="KKT88" s="20"/>
      <c r="KLG88" s="22"/>
      <c r="KLH88" s="20"/>
      <c r="KLU88" s="22"/>
      <c r="KLV88" s="20"/>
      <c r="KMI88" s="22"/>
      <c r="KMJ88" s="20"/>
      <c r="KMW88" s="22"/>
      <c r="KMX88" s="20"/>
      <c r="KNK88" s="22"/>
      <c r="KNL88" s="20"/>
      <c r="KNY88" s="22"/>
      <c r="KNZ88" s="20"/>
      <c r="KOM88" s="22"/>
      <c r="KON88" s="20"/>
      <c r="KPA88" s="22"/>
      <c r="KPB88" s="20"/>
      <c r="KPO88" s="22"/>
      <c r="KPP88" s="20"/>
      <c r="KQC88" s="22"/>
      <c r="KQD88" s="20"/>
      <c r="KQQ88" s="22"/>
      <c r="KQR88" s="20"/>
      <c r="KRE88" s="22"/>
      <c r="KRF88" s="20"/>
      <c r="KRS88" s="22"/>
      <c r="KRT88" s="20"/>
      <c r="KSG88" s="22"/>
      <c r="KSH88" s="20"/>
      <c r="KSU88" s="22"/>
      <c r="KSV88" s="20"/>
      <c r="KTI88" s="22"/>
      <c r="KTJ88" s="20"/>
      <c r="KTW88" s="22"/>
      <c r="KTX88" s="20"/>
      <c r="KUK88" s="22"/>
      <c r="KUL88" s="20"/>
      <c r="KUY88" s="22"/>
      <c r="KUZ88" s="20"/>
      <c r="KVM88" s="22"/>
      <c r="KVN88" s="20"/>
      <c r="KWA88" s="22"/>
      <c r="KWB88" s="20"/>
      <c r="KWO88" s="22"/>
      <c r="KWP88" s="20"/>
      <c r="KXC88" s="22"/>
      <c r="KXD88" s="20"/>
      <c r="KXQ88" s="22"/>
      <c r="KXR88" s="20"/>
      <c r="KYE88" s="22"/>
      <c r="KYF88" s="20"/>
      <c r="KYS88" s="22"/>
      <c r="KYT88" s="20"/>
      <c r="KZG88" s="22"/>
      <c r="KZH88" s="20"/>
      <c r="KZU88" s="22"/>
      <c r="KZV88" s="20"/>
      <c r="LAI88" s="22"/>
      <c r="LAJ88" s="20"/>
      <c r="LAW88" s="22"/>
      <c r="LAX88" s="20"/>
      <c r="LBK88" s="22"/>
      <c r="LBL88" s="20"/>
      <c r="LBY88" s="22"/>
      <c r="LBZ88" s="20"/>
      <c r="LCM88" s="22"/>
      <c r="LCN88" s="20"/>
      <c r="LDA88" s="22"/>
      <c r="LDB88" s="20"/>
      <c r="LDO88" s="22"/>
      <c r="LDP88" s="20"/>
      <c r="LEC88" s="22"/>
      <c r="LED88" s="20"/>
      <c r="LEQ88" s="22"/>
      <c r="LER88" s="20"/>
      <c r="LFE88" s="22"/>
      <c r="LFF88" s="20"/>
      <c r="LFS88" s="22"/>
      <c r="LFT88" s="20"/>
      <c r="LGG88" s="22"/>
      <c r="LGH88" s="20"/>
      <c r="LGU88" s="22"/>
      <c r="LGV88" s="20"/>
      <c r="LHI88" s="22"/>
      <c r="LHJ88" s="20"/>
      <c r="LHW88" s="22"/>
      <c r="LHX88" s="20"/>
      <c r="LIK88" s="22"/>
      <c r="LIL88" s="20"/>
      <c r="LIY88" s="22"/>
      <c r="LIZ88" s="20"/>
      <c r="LJM88" s="22"/>
      <c r="LJN88" s="20"/>
      <c r="LKA88" s="22"/>
      <c r="LKB88" s="20"/>
      <c r="LKO88" s="22"/>
      <c r="LKP88" s="20"/>
      <c r="LLC88" s="22"/>
      <c r="LLD88" s="20"/>
      <c r="LLQ88" s="22"/>
      <c r="LLR88" s="20"/>
      <c r="LME88" s="22"/>
      <c r="LMF88" s="20"/>
      <c r="LMS88" s="22"/>
      <c r="LMT88" s="20"/>
      <c r="LNG88" s="22"/>
      <c r="LNH88" s="20"/>
      <c r="LNU88" s="22"/>
      <c r="LNV88" s="20"/>
      <c r="LOI88" s="22"/>
      <c r="LOJ88" s="20"/>
      <c r="LOW88" s="22"/>
      <c r="LOX88" s="20"/>
      <c r="LPK88" s="22"/>
      <c r="LPL88" s="20"/>
      <c r="LPY88" s="22"/>
      <c r="LPZ88" s="20"/>
      <c r="LQM88" s="22"/>
      <c r="LQN88" s="20"/>
      <c r="LRA88" s="22"/>
      <c r="LRB88" s="20"/>
      <c r="LRO88" s="22"/>
      <c r="LRP88" s="20"/>
      <c r="LSC88" s="22"/>
      <c r="LSD88" s="20"/>
      <c r="LSQ88" s="22"/>
      <c r="LSR88" s="20"/>
      <c r="LTE88" s="22"/>
      <c r="LTF88" s="20"/>
      <c r="LTS88" s="22"/>
      <c r="LTT88" s="20"/>
      <c r="LUG88" s="22"/>
      <c r="LUH88" s="20"/>
      <c r="LUU88" s="22"/>
      <c r="LUV88" s="20"/>
      <c r="LVI88" s="22"/>
      <c r="LVJ88" s="20"/>
      <c r="LVW88" s="22"/>
      <c r="LVX88" s="20"/>
      <c r="LWK88" s="22"/>
      <c r="LWL88" s="20"/>
      <c r="LWY88" s="22"/>
      <c r="LWZ88" s="20"/>
      <c r="LXM88" s="22"/>
      <c r="LXN88" s="20"/>
      <c r="LYA88" s="22"/>
      <c r="LYB88" s="20"/>
      <c r="LYO88" s="22"/>
      <c r="LYP88" s="20"/>
      <c r="LZC88" s="22"/>
      <c r="LZD88" s="20"/>
      <c r="LZQ88" s="22"/>
      <c r="LZR88" s="20"/>
      <c r="MAE88" s="22"/>
      <c r="MAF88" s="20"/>
      <c r="MAS88" s="22"/>
      <c r="MAT88" s="20"/>
      <c r="MBG88" s="22"/>
      <c r="MBH88" s="20"/>
      <c r="MBU88" s="22"/>
      <c r="MBV88" s="20"/>
      <c r="MCI88" s="22"/>
      <c r="MCJ88" s="20"/>
      <c r="MCW88" s="22"/>
      <c r="MCX88" s="20"/>
      <c r="MDK88" s="22"/>
      <c r="MDL88" s="20"/>
      <c r="MDY88" s="22"/>
      <c r="MDZ88" s="20"/>
      <c r="MEM88" s="22"/>
      <c r="MEN88" s="20"/>
      <c r="MFA88" s="22"/>
      <c r="MFB88" s="20"/>
      <c r="MFO88" s="22"/>
      <c r="MFP88" s="20"/>
      <c r="MGC88" s="22"/>
      <c r="MGD88" s="20"/>
      <c r="MGQ88" s="22"/>
      <c r="MGR88" s="20"/>
      <c r="MHE88" s="22"/>
      <c r="MHF88" s="20"/>
      <c r="MHS88" s="22"/>
      <c r="MHT88" s="20"/>
      <c r="MIG88" s="22"/>
      <c r="MIH88" s="20"/>
      <c r="MIU88" s="22"/>
      <c r="MIV88" s="20"/>
      <c r="MJI88" s="22"/>
      <c r="MJJ88" s="20"/>
      <c r="MJW88" s="22"/>
      <c r="MJX88" s="20"/>
      <c r="MKK88" s="22"/>
      <c r="MKL88" s="20"/>
      <c r="MKY88" s="22"/>
      <c r="MKZ88" s="20"/>
      <c r="MLM88" s="22"/>
      <c r="MLN88" s="20"/>
      <c r="MMA88" s="22"/>
      <c r="MMB88" s="20"/>
      <c r="MMO88" s="22"/>
      <c r="MMP88" s="20"/>
      <c r="MNC88" s="22"/>
      <c r="MND88" s="20"/>
      <c r="MNQ88" s="22"/>
      <c r="MNR88" s="20"/>
      <c r="MOE88" s="22"/>
      <c r="MOF88" s="20"/>
      <c r="MOS88" s="22"/>
      <c r="MOT88" s="20"/>
      <c r="MPG88" s="22"/>
      <c r="MPH88" s="20"/>
      <c r="MPU88" s="22"/>
      <c r="MPV88" s="20"/>
      <c r="MQI88" s="22"/>
      <c r="MQJ88" s="20"/>
      <c r="MQW88" s="22"/>
      <c r="MQX88" s="20"/>
      <c r="MRK88" s="22"/>
      <c r="MRL88" s="20"/>
      <c r="MRY88" s="22"/>
      <c r="MRZ88" s="20"/>
      <c r="MSM88" s="22"/>
      <c r="MSN88" s="20"/>
      <c r="MTA88" s="22"/>
      <c r="MTB88" s="20"/>
      <c r="MTO88" s="22"/>
      <c r="MTP88" s="20"/>
      <c r="MUC88" s="22"/>
      <c r="MUD88" s="20"/>
      <c r="MUQ88" s="22"/>
      <c r="MUR88" s="20"/>
      <c r="MVE88" s="22"/>
      <c r="MVF88" s="20"/>
      <c r="MVS88" s="22"/>
      <c r="MVT88" s="20"/>
      <c r="MWG88" s="22"/>
      <c r="MWH88" s="20"/>
      <c r="MWU88" s="22"/>
      <c r="MWV88" s="20"/>
      <c r="MXI88" s="22"/>
      <c r="MXJ88" s="20"/>
      <c r="MXW88" s="22"/>
      <c r="MXX88" s="20"/>
      <c r="MYK88" s="22"/>
      <c r="MYL88" s="20"/>
      <c r="MYY88" s="22"/>
      <c r="MYZ88" s="20"/>
      <c r="MZM88" s="22"/>
      <c r="MZN88" s="20"/>
      <c r="NAA88" s="22"/>
      <c r="NAB88" s="20"/>
      <c r="NAO88" s="22"/>
      <c r="NAP88" s="20"/>
      <c r="NBC88" s="22"/>
      <c r="NBD88" s="20"/>
      <c r="NBQ88" s="22"/>
      <c r="NBR88" s="20"/>
      <c r="NCE88" s="22"/>
      <c r="NCF88" s="20"/>
      <c r="NCS88" s="22"/>
      <c r="NCT88" s="20"/>
      <c r="NDG88" s="22"/>
      <c r="NDH88" s="20"/>
      <c r="NDU88" s="22"/>
      <c r="NDV88" s="20"/>
      <c r="NEI88" s="22"/>
      <c r="NEJ88" s="20"/>
      <c r="NEW88" s="22"/>
      <c r="NEX88" s="20"/>
      <c r="NFK88" s="22"/>
      <c r="NFL88" s="20"/>
      <c r="NFY88" s="22"/>
      <c r="NFZ88" s="20"/>
      <c r="NGM88" s="22"/>
      <c r="NGN88" s="20"/>
      <c r="NHA88" s="22"/>
      <c r="NHB88" s="20"/>
      <c r="NHO88" s="22"/>
      <c r="NHP88" s="20"/>
      <c r="NIC88" s="22"/>
      <c r="NID88" s="20"/>
      <c r="NIQ88" s="22"/>
      <c r="NIR88" s="20"/>
      <c r="NJE88" s="22"/>
      <c r="NJF88" s="20"/>
      <c r="NJS88" s="22"/>
      <c r="NJT88" s="20"/>
      <c r="NKG88" s="22"/>
      <c r="NKH88" s="20"/>
      <c r="NKU88" s="22"/>
      <c r="NKV88" s="20"/>
      <c r="NLI88" s="22"/>
      <c r="NLJ88" s="20"/>
      <c r="NLW88" s="22"/>
      <c r="NLX88" s="20"/>
      <c r="NMK88" s="22"/>
      <c r="NML88" s="20"/>
      <c r="NMY88" s="22"/>
      <c r="NMZ88" s="20"/>
      <c r="NNM88" s="22"/>
      <c r="NNN88" s="20"/>
      <c r="NOA88" s="22"/>
      <c r="NOB88" s="20"/>
      <c r="NOO88" s="22"/>
      <c r="NOP88" s="20"/>
      <c r="NPC88" s="22"/>
      <c r="NPD88" s="20"/>
      <c r="NPQ88" s="22"/>
      <c r="NPR88" s="20"/>
      <c r="NQE88" s="22"/>
      <c r="NQF88" s="20"/>
      <c r="NQS88" s="22"/>
      <c r="NQT88" s="20"/>
      <c r="NRG88" s="22"/>
      <c r="NRH88" s="20"/>
      <c r="NRU88" s="22"/>
      <c r="NRV88" s="20"/>
      <c r="NSI88" s="22"/>
      <c r="NSJ88" s="20"/>
      <c r="NSW88" s="22"/>
      <c r="NSX88" s="20"/>
      <c r="NTK88" s="22"/>
      <c r="NTL88" s="20"/>
      <c r="NTY88" s="22"/>
      <c r="NTZ88" s="20"/>
      <c r="NUM88" s="22"/>
      <c r="NUN88" s="20"/>
      <c r="NVA88" s="22"/>
      <c r="NVB88" s="20"/>
      <c r="NVO88" s="22"/>
      <c r="NVP88" s="20"/>
      <c r="NWC88" s="22"/>
      <c r="NWD88" s="20"/>
      <c r="NWQ88" s="22"/>
      <c r="NWR88" s="20"/>
      <c r="NXE88" s="22"/>
      <c r="NXF88" s="20"/>
      <c r="NXS88" s="22"/>
      <c r="NXT88" s="20"/>
      <c r="NYG88" s="22"/>
      <c r="NYH88" s="20"/>
      <c r="NYU88" s="22"/>
      <c r="NYV88" s="20"/>
      <c r="NZI88" s="22"/>
      <c r="NZJ88" s="20"/>
      <c r="NZW88" s="22"/>
      <c r="NZX88" s="20"/>
      <c r="OAK88" s="22"/>
      <c r="OAL88" s="20"/>
      <c r="OAY88" s="22"/>
      <c r="OAZ88" s="20"/>
      <c r="OBM88" s="22"/>
      <c r="OBN88" s="20"/>
      <c r="OCA88" s="22"/>
      <c r="OCB88" s="20"/>
      <c r="OCO88" s="22"/>
      <c r="OCP88" s="20"/>
      <c r="ODC88" s="22"/>
      <c r="ODD88" s="20"/>
      <c r="ODQ88" s="22"/>
      <c r="ODR88" s="20"/>
      <c r="OEE88" s="22"/>
      <c r="OEF88" s="20"/>
      <c r="OES88" s="22"/>
      <c r="OET88" s="20"/>
      <c r="OFG88" s="22"/>
      <c r="OFH88" s="20"/>
      <c r="OFU88" s="22"/>
      <c r="OFV88" s="20"/>
      <c r="OGI88" s="22"/>
      <c r="OGJ88" s="20"/>
      <c r="OGW88" s="22"/>
      <c r="OGX88" s="20"/>
      <c r="OHK88" s="22"/>
      <c r="OHL88" s="20"/>
      <c r="OHY88" s="22"/>
      <c r="OHZ88" s="20"/>
      <c r="OIM88" s="22"/>
      <c r="OIN88" s="20"/>
      <c r="OJA88" s="22"/>
      <c r="OJB88" s="20"/>
      <c r="OJO88" s="22"/>
      <c r="OJP88" s="20"/>
      <c r="OKC88" s="22"/>
      <c r="OKD88" s="20"/>
      <c r="OKQ88" s="22"/>
      <c r="OKR88" s="20"/>
      <c r="OLE88" s="22"/>
      <c r="OLF88" s="20"/>
      <c r="OLS88" s="22"/>
      <c r="OLT88" s="20"/>
      <c r="OMG88" s="22"/>
      <c r="OMH88" s="20"/>
      <c r="OMU88" s="22"/>
      <c r="OMV88" s="20"/>
      <c r="ONI88" s="22"/>
      <c r="ONJ88" s="20"/>
      <c r="ONW88" s="22"/>
      <c r="ONX88" s="20"/>
      <c r="OOK88" s="22"/>
      <c r="OOL88" s="20"/>
      <c r="OOY88" s="22"/>
      <c r="OOZ88" s="20"/>
      <c r="OPM88" s="22"/>
      <c r="OPN88" s="20"/>
      <c r="OQA88" s="22"/>
      <c r="OQB88" s="20"/>
      <c r="OQO88" s="22"/>
      <c r="OQP88" s="20"/>
      <c r="ORC88" s="22"/>
      <c r="ORD88" s="20"/>
      <c r="ORQ88" s="22"/>
      <c r="ORR88" s="20"/>
      <c r="OSE88" s="22"/>
      <c r="OSF88" s="20"/>
      <c r="OSS88" s="22"/>
      <c r="OST88" s="20"/>
      <c r="OTG88" s="22"/>
      <c r="OTH88" s="20"/>
      <c r="OTU88" s="22"/>
      <c r="OTV88" s="20"/>
      <c r="OUI88" s="22"/>
      <c r="OUJ88" s="20"/>
      <c r="OUW88" s="22"/>
      <c r="OUX88" s="20"/>
      <c r="OVK88" s="22"/>
      <c r="OVL88" s="20"/>
      <c r="OVY88" s="22"/>
      <c r="OVZ88" s="20"/>
      <c r="OWM88" s="22"/>
      <c r="OWN88" s="20"/>
      <c r="OXA88" s="22"/>
      <c r="OXB88" s="20"/>
      <c r="OXO88" s="22"/>
      <c r="OXP88" s="20"/>
      <c r="OYC88" s="22"/>
      <c r="OYD88" s="20"/>
      <c r="OYQ88" s="22"/>
      <c r="OYR88" s="20"/>
      <c r="OZE88" s="22"/>
      <c r="OZF88" s="20"/>
      <c r="OZS88" s="22"/>
      <c r="OZT88" s="20"/>
      <c r="PAG88" s="22"/>
      <c r="PAH88" s="20"/>
      <c r="PAU88" s="22"/>
      <c r="PAV88" s="20"/>
      <c r="PBI88" s="22"/>
      <c r="PBJ88" s="20"/>
      <c r="PBW88" s="22"/>
      <c r="PBX88" s="20"/>
      <c r="PCK88" s="22"/>
      <c r="PCL88" s="20"/>
      <c r="PCY88" s="22"/>
      <c r="PCZ88" s="20"/>
      <c r="PDM88" s="22"/>
      <c r="PDN88" s="20"/>
      <c r="PEA88" s="22"/>
      <c r="PEB88" s="20"/>
      <c r="PEO88" s="22"/>
      <c r="PEP88" s="20"/>
      <c r="PFC88" s="22"/>
      <c r="PFD88" s="20"/>
      <c r="PFQ88" s="22"/>
      <c r="PFR88" s="20"/>
      <c r="PGE88" s="22"/>
      <c r="PGF88" s="20"/>
      <c r="PGS88" s="22"/>
      <c r="PGT88" s="20"/>
      <c r="PHG88" s="22"/>
      <c r="PHH88" s="20"/>
      <c r="PHU88" s="22"/>
      <c r="PHV88" s="20"/>
      <c r="PII88" s="22"/>
      <c r="PIJ88" s="20"/>
      <c r="PIW88" s="22"/>
      <c r="PIX88" s="20"/>
      <c r="PJK88" s="22"/>
      <c r="PJL88" s="20"/>
      <c r="PJY88" s="22"/>
      <c r="PJZ88" s="20"/>
      <c r="PKM88" s="22"/>
      <c r="PKN88" s="20"/>
      <c r="PLA88" s="22"/>
      <c r="PLB88" s="20"/>
      <c r="PLO88" s="22"/>
      <c r="PLP88" s="20"/>
      <c r="PMC88" s="22"/>
      <c r="PMD88" s="20"/>
      <c r="PMQ88" s="22"/>
      <c r="PMR88" s="20"/>
      <c r="PNE88" s="22"/>
      <c r="PNF88" s="20"/>
      <c r="PNS88" s="22"/>
      <c r="PNT88" s="20"/>
      <c r="POG88" s="22"/>
      <c r="POH88" s="20"/>
      <c r="POU88" s="22"/>
      <c r="POV88" s="20"/>
      <c r="PPI88" s="22"/>
      <c r="PPJ88" s="20"/>
      <c r="PPW88" s="22"/>
      <c r="PPX88" s="20"/>
      <c r="PQK88" s="22"/>
      <c r="PQL88" s="20"/>
      <c r="PQY88" s="22"/>
      <c r="PQZ88" s="20"/>
      <c r="PRM88" s="22"/>
      <c r="PRN88" s="20"/>
      <c r="PSA88" s="22"/>
      <c r="PSB88" s="20"/>
      <c r="PSO88" s="22"/>
      <c r="PSP88" s="20"/>
      <c r="PTC88" s="22"/>
      <c r="PTD88" s="20"/>
      <c r="PTQ88" s="22"/>
      <c r="PTR88" s="20"/>
      <c r="PUE88" s="22"/>
      <c r="PUF88" s="20"/>
      <c r="PUS88" s="22"/>
      <c r="PUT88" s="20"/>
      <c r="PVG88" s="22"/>
      <c r="PVH88" s="20"/>
      <c r="PVU88" s="22"/>
      <c r="PVV88" s="20"/>
      <c r="PWI88" s="22"/>
      <c r="PWJ88" s="20"/>
      <c r="PWW88" s="22"/>
      <c r="PWX88" s="20"/>
      <c r="PXK88" s="22"/>
      <c r="PXL88" s="20"/>
      <c r="PXY88" s="22"/>
      <c r="PXZ88" s="20"/>
      <c r="PYM88" s="22"/>
      <c r="PYN88" s="20"/>
      <c r="PZA88" s="22"/>
      <c r="PZB88" s="20"/>
      <c r="PZO88" s="22"/>
      <c r="PZP88" s="20"/>
      <c r="QAC88" s="22"/>
      <c r="QAD88" s="20"/>
      <c r="QAQ88" s="22"/>
      <c r="QAR88" s="20"/>
      <c r="QBE88" s="22"/>
      <c r="QBF88" s="20"/>
      <c r="QBS88" s="22"/>
      <c r="QBT88" s="20"/>
      <c r="QCG88" s="22"/>
      <c r="QCH88" s="20"/>
      <c r="QCU88" s="22"/>
      <c r="QCV88" s="20"/>
      <c r="QDI88" s="22"/>
      <c r="QDJ88" s="20"/>
      <c r="QDW88" s="22"/>
      <c r="QDX88" s="20"/>
      <c r="QEK88" s="22"/>
      <c r="QEL88" s="20"/>
      <c r="QEY88" s="22"/>
      <c r="QEZ88" s="20"/>
      <c r="QFM88" s="22"/>
      <c r="QFN88" s="20"/>
      <c r="QGA88" s="22"/>
      <c r="QGB88" s="20"/>
      <c r="QGO88" s="22"/>
      <c r="QGP88" s="20"/>
      <c r="QHC88" s="22"/>
      <c r="QHD88" s="20"/>
      <c r="QHQ88" s="22"/>
      <c r="QHR88" s="20"/>
      <c r="QIE88" s="22"/>
      <c r="QIF88" s="20"/>
      <c r="QIS88" s="22"/>
      <c r="QIT88" s="20"/>
      <c r="QJG88" s="22"/>
      <c r="QJH88" s="20"/>
      <c r="QJU88" s="22"/>
      <c r="QJV88" s="20"/>
      <c r="QKI88" s="22"/>
      <c r="QKJ88" s="20"/>
      <c r="QKW88" s="22"/>
      <c r="QKX88" s="20"/>
      <c r="QLK88" s="22"/>
      <c r="QLL88" s="20"/>
      <c r="QLY88" s="22"/>
      <c r="QLZ88" s="20"/>
      <c r="QMM88" s="22"/>
      <c r="QMN88" s="20"/>
      <c r="QNA88" s="22"/>
      <c r="QNB88" s="20"/>
      <c r="QNO88" s="22"/>
      <c r="QNP88" s="20"/>
      <c r="QOC88" s="22"/>
      <c r="QOD88" s="20"/>
      <c r="QOQ88" s="22"/>
      <c r="QOR88" s="20"/>
      <c r="QPE88" s="22"/>
      <c r="QPF88" s="20"/>
      <c r="QPS88" s="22"/>
      <c r="QPT88" s="20"/>
      <c r="QQG88" s="22"/>
      <c r="QQH88" s="20"/>
      <c r="QQU88" s="22"/>
      <c r="QQV88" s="20"/>
      <c r="QRI88" s="22"/>
      <c r="QRJ88" s="20"/>
      <c r="QRW88" s="22"/>
      <c r="QRX88" s="20"/>
      <c r="QSK88" s="22"/>
      <c r="QSL88" s="20"/>
      <c r="QSY88" s="22"/>
      <c r="QSZ88" s="20"/>
      <c r="QTM88" s="22"/>
      <c r="QTN88" s="20"/>
      <c r="QUA88" s="22"/>
      <c r="QUB88" s="20"/>
      <c r="QUO88" s="22"/>
      <c r="QUP88" s="20"/>
      <c r="QVC88" s="22"/>
      <c r="QVD88" s="20"/>
      <c r="QVQ88" s="22"/>
      <c r="QVR88" s="20"/>
      <c r="QWE88" s="22"/>
      <c r="QWF88" s="20"/>
      <c r="QWS88" s="22"/>
      <c r="QWT88" s="20"/>
      <c r="QXG88" s="22"/>
      <c r="QXH88" s="20"/>
      <c r="QXU88" s="22"/>
      <c r="QXV88" s="20"/>
      <c r="QYI88" s="22"/>
      <c r="QYJ88" s="20"/>
      <c r="QYW88" s="22"/>
      <c r="QYX88" s="20"/>
      <c r="QZK88" s="22"/>
      <c r="QZL88" s="20"/>
      <c r="QZY88" s="22"/>
      <c r="QZZ88" s="20"/>
      <c r="RAM88" s="22"/>
      <c r="RAN88" s="20"/>
      <c r="RBA88" s="22"/>
      <c r="RBB88" s="20"/>
      <c r="RBO88" s="22"/>
      <c r="RBP88" s="20"/>
      <c r="RCC88" s="22"/>
      <c r="RCD88" s="20"/>
      <c r="RCQ88" s="22"/>
      <c r="RCR88" s="20"/>
      <c r="RDE88" s="22"/>
      <c r="RDF88" s="20"/>
      <c r="RDS88" s="22"/>
      <c r="RDT88" s="20"/>
      <c r="REG88" s="22"/>
      <c r="REH88" s="20"/>
      <c r="REU88" s="22"/>
      <c r="REV88" s="20"/>
      <c r="RFI88" s="22"/>
      <c r="RFJ88" s="20"/>
      <c r="RFW88" s="22"/>
      <c r="RFX88" s="20"/>
      <c r="RGK88" s="22"/>
      <c r="RGL88" s="20"/>
      <c r="RGY88" s="22"/>
      <c r="RGZ88" s="20"/>
      <c r="RHM88" s="22"/>
      <c r="RHN88" s="20"/>
      <c r="RIA88" s="22"/>
      <c r="RIB88" s="20"/>
      <c r="RIO88" s="22"/>
      <c r="RIP88" s="20"/>
      <c r="RJC88" s="22"/>
      <c r="RJD88" s="20"/>
      <c r="RJQ88" s="22"/>
      <c r="RJR88" s="20"/>
      <c r="RKE88" s="22"/>
      <c r="RKF88" s="20"/>
      <c r="RKS88" s="22"/>
      <c r="RKT88" s="20"/>
      <c r="RLG88" s="22"/>
      <c r="RLH88" s="20"/>
      <c r="RLU88" s="22"/>
      <c r="RLV88" s="20"/>
      <c r="RMI88" s="22"/>
      <c r="RMJ88" s="20"/>
      <c r="RMW88" s="22"/>
      <c r="RMX88" s="20"/>
      <c r="RNK88" s="22"/>
      <c r="RNL88" s="20"/>
      <c r="RNY88" s="22"/>
      <c r="RNZ88" s="20"/>
      <c r="ROM88" s="22"/>
      <c r="RON88" s="20"/>
      <c r="RPA88" s="22"/>
      <c r="RPB88" s="20"/>
      <c r="RPO88" s="22"/>
      <c r="RPP88" s="20"/>
      <c r="RQC88" s="22"/>
      <c r="RQD88" s="20"/>
      <c r="RQQ88" s="22"/>
      <c r="RQR88" s="20"/>
      <c r="RRE88" s="22"/>
      <c r="RRF88" s="20"/>
      <c r="RRS88" s="22"/>
      <c r="RRT88" s="20"/>
      <c r="RSG88" s="22"/>
      <c r="RSH88" s="20"/>
      <c r="RSU88" s="22"/>
      <c r="RSV88" s="20"/>
      <c r="RTI88" s="22"/>
      <c r="RTJ88" s="20"/>
      <c r="RTW88" s="22"/>
      <c r="RTX88" s="20"/>
      <c r="RUK88" s="22"/>
      <c r="RUL88" s="20"/>
      <c r="RUY88" s="22"/>
      <c r="RUZ88" s="20"/>
      <c r="RVM88" s="22"/>
      <c r="RVN88" s="20"/>
      <c r="RWA88" s="22"/>
      <c r="RWB88" s="20"/>
      <c r="RWO88" s="22"/>
      <c r="RWP88" s="20"/>
      <c r="RXC88" s="22"/>
      <c r="RXD88" s="20"/>
      <c r="RXQ88" s="22"/>
      <c r="RXR88" s="20"/>
      <c r="RYE88" s="22"/>
      <c r="RYF88" s="20"/>
      <c r="RYS88" s="22"/>
      <c r="RYT88" s="20"/>
      <c r="RZG88" s="22"/>
      <c r="RZH88" s="20"/>
      <c r="RZU88" s="22"/>
      <c r="RZV88" s="20"/>
      <c r="SAI88" s="22"/>
      <c r="SAJ88" s="20"/>
      <c r="SAW88" s="22"/>
      <c r="SAX88" s="20"/>
      <c r="SBK88" s="22"/>
      <c r="SBL88" s="20"/>
      <c r="SBY88" s="22"/>
      <c r="SBZ88" s="20"/>
      <c r="SCM88" s="22"/>
      <c r="SCN88" s="20"/>
      <c r="SDA88" s="22"/>
      <c r="SDB88" s="20"/>
      <c r="SDO88" s="22"/>
      <c r="SDP88" s="20"/>
      <c r="SEC88" s="22"/>
      <c r="SED88" s="20"/>
      <c r="SEQ88" s="22"/>
      <c r="SER88" s="20"/>
      <c r="SFE88" s="22"/>
      <c r="SFF88" s="20"/>
      <c r="SFS88" s="22"/>
      <c r="SFT88" s="20"/>
      <c r="SGG88" s="22"/>
      <c r="SGH88" s="20"/>
      <c r="SGU88" s="22"/>
      <c r="SGV88" s="20"/>
      <c r="SHI88" s="22"/>
      <c r="SHJ88" s="20"/>
      <c r="SHW88" s="22"/>
      <c r="SHX88" s="20"/>
      <c r="SIK88" s="22"/>
      <c r="SIL88" s="20"/>
      <c r="SIY88" s="22"/>
      <c r="SIZ88" s="20"/>
      <c r="SJM88" s="22"/>
      <c r="SJN88" s="20"/>
      <c r="SKA88" s="22"/>
      <c r="SKB88" s="20"/>
      <c r="SKO88" s="22"/>
      <c r="SKP88" s="20"/>
      <c r="SLC88" s="22"/>
      <c r="SLD88" s="20"/>
      <c r="SLQ88" s="22"/>
      <c r="SLR88" s="20"/>
      <c r="SME88" s="22"/>
      <c r="SMF88" s="20"/>
      <c r="SMS88" s="22"/>
      <c r="SMT88" s="20"/>
      <c r="SNG88" s="22"/>
      <c r="SNH88" s="20"/>
      <c r="SNU88" s="22"/>
      <c r="SNV88" s="20"/>
      <c r="SOI88" s="22"/>
      <c r="SOJ88" s="20"/>
      <c r="SOW88" s="22"/>
      <c r="SOX88" s="20"/>
      <c r="SPK88" s="22"/>
      <c r="SPL88" s="20"/>
      <c r="SPY88" s="22"/>
      <c r="SPZ88" s="20"/>
      <c r="SQM88" s="22"/>
      <c r="SQN88" s="20"/>
      <c r="SRA88" s="22"/>
      <c r="SRB88" s="20"/>
      <c r="SRO88" s="22"/>
      <c r="SRP88" s="20"/>
      <c r="SSC88" s="22"/>
      <c r="SSD88" s="20"/>
      <c r="SSQ88" s="22"/>
      <c r="SSR88" s="20"/>
      <c r="STE88" s="22"/>
      <c r="STF88" s="20"/>
      <c r="STS88" s="22"/>
      <c r="STT88" s="20"/>
      <c r="SUG88" s="22"/>
      <c r="SUH88" s="20"/>
      <c r="SUU88" s="22"/>
      <c r="SUV88" s="20"/>
      <c r="SVI88" s="22"/>
      <c r="SVJ88" s="20"/>
      <c r="SVW88" s="22"/>
      <c r="SVX88" s="20"/>
      <c r="SWK88" s="22"/>
      <c r="SWL88" s="20"/>
      <c r="SWY88" s="22"/>
      <c r="SWZ88" s="20"/>
      <c r="SXM88" s="22"/>
      <c r="SXN88" s="20"/>
      <c r="SYA88" s="22"/>
      <c r="SYB88" s="20"/>
      <c r="SYO88" s="22"/>
      <c r="SYP88" s="20"/>
      <c r="SZC88" s="22"/>
      <c r="SZD88" s="20"/>
      <c r="SZQ88" s="22"/>
      <c r="SZR88" s="20"/>
      <c r="TAE88" s="22"/>
      <c r="TAF88" s="20"/>
      <c r="TAS88" s="22"/>
      <c r="TAT88" s="20"/>
      <c r="TBG88" s="22"/>
      <c r="TBH88" s="20"/>
      <c r="TBU88" s="22"/>
      <c r="TBV88" s="20"/>
      <c r="TCI88" s="22"/>
      <c r="TCJ88" s="20"/>
      <c r="TCW88" s="22"/>
      <c r="TCX88" s="20"/>
      <c r="TDK88" s="22"/>
      <c r="TDL88" s="20"/>
      <c r="TDY88" s="22"/>
      <c r="TDZ88" s="20"/>
      <c r="TEM88" s="22"/>
      <c r="TEN88" s="20"/>
      <c r="TFA88" s="22"/>
      <c r="TFB88" s="20"/>
      <c r="TFO88" s="22"/>
      <c r="TFP88" s="20"/>
      <c r="TGC88" s="22"/>
      <c r="TGD88" s="20"/>
      <c r="TGQ88" s="22"/>
      <c r="TGR88" s="20"/>
      <c r="THE88" s="22"/>
      <c r="THF88" s="20"/>
      <c r="THS88" s="22"/>
      <c r="THT88" s="20"/>
      <c r="TIG88" s="22"/>
      <c r="TIH88" s="20"/>
      <c r="TIU88" s="22"/>
      <c r="TIV88" s="20"/>
      <c r="TJI88" s="22"/>
      <c r="TJJ88" s="20"/>
      <c r="TJW88" s="22"/>
      <c r="TJX88" s="20"/>
      <c r="TKK88" s="22"/>
      <c r="TKL88" s="20"/>
      <c r="TKY88" s="22"/>
      <c r="TKZ88" s="20"/>
      <c r="TLM88" s="22"/>
      <c r="TLN88" s="20"/>
      <c r="TMA88" s="22"/>
      <c r="TMB88" s="20"/>
      <c r="TMO88" s="22"/>
      <c r="TMP88" s="20"/>
      <c r="TNC88" s="22"/>
      <c r="TND88" s="20"/>
      <c r="TNQ88" s="22"/>
      <c r="TNR88" s="20"/>
      <c r="TOE88" s="22"/>
      <c r="TOF88" s="20"/>
      <c r="TOS88" s="22"/>
      <c r="TOT88" s="20"/>
      <c r="TPG88" s="22"/>
      <c r="TPH88" s="20"/>
      <c r="TPU88" s="22"/>
      <c r="TPV88" s="20"/>
      <c r="TQI88" s="22"/>
      <c r="TQJ88" s="20"/>
      <c r="TQW88" s="22"/>
      <c r="TQX88" s="20"/>
      <c r="TRK88" s="22"/>
      <c r="TRL88" s="20"/>
      <c r="TRY88" s="22"/>
      <c r="TRZ88" s="20"/>
      <c r="TSM88" s="22"/>
      <c r="TSN88" s="20"/>
      <c r="TTA88" s="22"/>
      <c r="TTB88" s="20"/>
      <c r="TTO88" s="22"/>
      <c r="TTP88" s="20"/>
      <c r="TUC88" s="22"/>
      <c r="TUD88" s="20"/>
      <c r="TUQ88" s="22"/>
      <c r="TUR88" s="20"/>
      <c r="TVE88" s="22"/>
      <c r="TVF88" s="20"/>
      <c r="TVS88" s="22"/>
      <c r="TVT88" s="20"/>
      <c r="TWG88" s="22"/>
      <c r="TWH88" s="20"/>
      <c r="TWU88" s="22"/>
      <c r="TWV88" s="20"/>
      <c r="TXI88" s="22"/>
      <c r="TXJ88" s="20"/>
      <c r="TXW88" s="22"/>
      <c r="TXX88" s="20"/>
      <c r="TYK88" s="22"/>
      <c r="TYL88" s="20"/>
      <c r="TYY88" s="22"/>
      <c r="TYZ88" s="20"/>
      <c r="TZM88" s="22"/>
      <c r="TZN88" s="20"/>
      <c r="UAA88" s="22"/>
      <c r="UAB88" s="20"/>
      <c r="UAO88" s="22"/>
      <c r="UAP88" s="20"/>
      <c r="UBC88" s="22"/>
      <c r="UBD88" s="20"/>
      <c r="UBQ88" s="22"/>
      <c r="UBR88" s="20"/>
      <c r="UCE88" s="22"/>
      <c r="UCF88" s="20"/>
      <c r="UCS88" s="22"/>
      <c r="UCT88" s="20"/>
      <c r="UDG88" s="22"/>
      <c r="UDH88" s="20"/>
      <c r="UDU88" s="22"/>
      <c r="UDV88" s="20"/>
      <c r="UEI88" s="22"/>
      <c r="UEJ88" s="20"/>
      <c r="UEW88" s="22"/>
      <c r="UEX88" s="20"/>
      <c r="UFK88" s="22"/>
      <c r="UFL88" s="20"/>
      <c r="UFY88" s="22"/>
      <c r="UFZ88" s="20"/>
      <c r="UGM88" s="22"/>
      <c r="UGN88" s="20"/>
      <c r="UHA88" s="22"/>
      <c r="UHB88" s="20"/>
      <c r="UHO88" s="22"/>
      <c r="UHP88" s="20"/>
      <c r="UIC88" s="22"/>
      <c r="UID88" s="20"/>
      <c r="UIQ88" s="22"/>
      <c r="UIR88" s="20"/>
      <c r="UJE88" s="22"/>
      <c r="UJF88" s="20"/>
      <c r="UJS88" s="22"/>
      <c r="UJT88" s="20"/>
      <c r="UKG88" s="22"/>
      <c r="UKH88" s="20"/>
      <c r="UKU88" s="22"/>
      <c r="UKV88" s="20"/>
      <c r="ULI88" s="22"/>
      <c r="ULJ88" s="20"/>
      <c r="ULW88" s="22"/>
      <c r="ULX88" s="20"/>
      <c r="UMK88" s="22"/>
      <c r="UML88" s="20"/>
      <c r="UMY88" s="22"/>
      <c r="UMZ88" s="20"/>
      <c r="UNM88" s="22"/>
      <c r="UNN88" s="20"/>
      <c r="UOA88" s="22"/>
      <c r="UOB88" s="20"/>
      <c r="UOO88" s="22"/>
      <c r="UOP88" s="20"/>
      <c r="UPC88" s="22"/>
      <c r="UPD88" s="20"/>
      <c r="UPQ88" s="22"/>
      <c r="UPR88" s="20"/>
      <c r="UQE88" s="22"/>
      <c r="UQF88" s="20"/>
      <c r="UQS88" s="22"/>
      <c r="UQT88" s="20"/>
      <c r="URG88" s="22"/>
      <c r="URH88" s="20"/>
      <c r="URU88" s="22"/>
      <c r="URV88" s="20"/>
      <c r="USI88" s="22"/>
      <c r="USJ88" s="20"/>
      <c r="USW88" s="22"/>
      <c r="USX88" s="20"/>
      <c r="UTK88" s="22"/>
      <c r="UTL88" s="20"/>
      <c r="UTY88" s="22"/>
      <c r="UTZ88" s="20"/>
      <c r="UUM88" s="22"/>
      <c r="UUN88" s="20"/>
      <c r="UVA88" s="22"/>
      <c r="UVB88" s="20"/>
      <c r="UVO88" s="22"/>
      <c r="UVP88" s="20"/>
      <c r="UWC88" s="22"/>
      <c r="UWD88" s="20"/>
      <c r="UWQ88" s="22"/>
      <c r="UWR88" s="20"/>
      <c r="UXE88" s="22"/>
      <c r="UXF88" s="20"/>
      <c r="UXS88" s="22"/>
      <c r="UXT88" s="20"/>
      <c r="UYG88" s="22"/>
      <c r="UYH88" s="20"/>
      <c r="UYU88" s="22"/>
      <c r="UYV88" s="20"/>
      <c r="UZI88" s="22"/>
      <c r="UZJ88" s="20"/>
      <c r="UZW88" s="22"/>
      <c r="UZX88" s="20"/>
      <c r="VAK88" s="22"/>
      <c r="VAL88" s="20"/>
      <c r="VAY88" s="22"/>
      <c r="VAZ88" s="20"/>
      <c r="VBM88" s="22"/>
      <c r="VBN88" s="20"/>
      <c r="VCA88" s="22"/>
      <c r="VCB88" s="20"/>
      <c r="VCO88" s="22"/>
      <c r="VCP88" s="20"/>
      <c r="VDC88" s="22"/>
      <c r="VDD88" s="20"/>
      <c r="VDQ88" s="22"/>
      <c r="VDR88" s="20"/>
      <c r="VEE88" s="22"/>
      <c r="VEF88" s="20"/>
      <c r="VES88" s="22"/>
      <c r="VET88" s="20"/>
      <c r="VFG88" s="22"/>
      <c r="VFH88" s="20"/>
      <c r="VFU88" s="22"/>
      <c r="VFV88" s="20"/>
      <c r="VGI88" s="22"/>
      <c r="VGJ88" s="20"/>
      <c r="VGW88" s="22"/>
      <c r="VGX88" s="20"/>
      <c r="VHK88" s="22"/>
      <c r="VHL88" s="20"/>
      <c r="VHY88" s="22"/>
      <c r="VHZ88" s="20"/>
      <c r="VIM88" s="22"/>
      <c r="VIN88" s="20"/>
      <c r="VJA88" s="22"/>
      <c r="VJB88" s="20"/>
      <c r="VJO88" s="22"/>
      <c r="VJP88" s="20"/>
      <c r="VKC88" s="22"/>
      <c r="VKD88" s="20"/>
      <c r="VKQ88" s="22"/>
      <c r="VKR88" s="20"/>
      <c r="VLE88" s="22"/>
      <c r="VLF88" s="20"/>
      <c r="VLS88" s="22"/>
      <c r="VLT88" s="20"/>
      <c r="VMG88" s="22"/>
      <c r="VMH88" s="20"/>
      <c r="VMU88" s="22"/>
      <c r="VMV88" s="20"/>
      <c r="VNI88" s="22"/>
      <c r="VNJ88" s="20"/>
      <c r="VNW88" s="22"/>
      <c r="VNX88" s="20"/>
      <c r="VOK88" s="22"/>
      <c r="VOL88" s="20"/>
      <c r="VOY88" s="22"/>
      <c r="VOZ88" s="20"/>
      <c r="VPM88" s="22"/>
      <c r="VPN88" s="20"/>
      <c r="VQA88" s="22"/>
      <c r="VQB88" s="20"/>
      <c r="VQO88" s="22"/>
      <c r="VQP88" s="20"/>
      <c r="VRC88" s="22"/>
      <c r="VRD88" s="20"/>
      <c r="VRQ88" s="22"/>
      <c r="VRR88" s="20"/>
      <c r="VSE88" s="22"/>
      <c r="VSF88" s="20"/>
      <c r="VSS88" s="22"/>
      <c r="VST88" s="20"/>
      <c r="VTG88" s="22"/>
      <c r="VTH88" s="20"/>
      <c r="VTU88" s="22"/>
      <c r="VTV88" s="20"/>
      <c r="VUI88" s="22"/>
      <c r="VUJ88" s="20"/>
      <c r="VUW88" s="22"/>
      <c r="VUX88" s="20"/>
      <c r="VVK88" s="22"/>
      <c r="VVL88" s="20"/>
      <c r="VVY88" s="22"/>
      <c r="VVZ88" s="20"/>
      <c r="VWM88" s="22"/>
      <c r="VWN88" s="20"/>
      <c r="VXA88" s="22"/>
      <c r="VXB88" s="20"/>
      <c r="VXO88" s="22"/>
      <c r="VXP88" s="20"/>
      <c r="VYC88" s="22"/>
      <c r="VYD88" s="20"/>
      <c r="VYQ88" s="22"/>
      <c r="VYR88" s="20"/>
      <c r="VZE88" s="22"/>
      <c r="VZF88" s="20"/>
      <c r="VZS88" s="22"/>
      <c r="VZT88" s="20"/>
      <c r="WAG88" s="22"/>
      <c r="WAH88" s="20"/>
      <c r="WAU88" s="22"/>
      <c r="WAV88" s="20"/>
      <c r="WBI88" s="22"/>
      <c r="WBJ88" s="20"/>
      <c r="WBW88" s="22"/>
      <c r="WBX88" s="20"/>
      <c r="WCK88" s="22"/>
      <c r="WCL88" s="20"/>
      <c r="WCY88" s="22"/>
      <c r="WCZ88" s="20"/>
      <c r="WDM88" s="22"/>
      <c r="WDN88" s="20"/>
      <c r="WEA88" s="22"/>
      <c r="WEB88" s="20"/>
      <c r="WEO88" s="22"/>
      <c r="WEP88" s="20"/>
      <c r="WFC88" s="22"/>
      <c r="WFD88" s="20"/>
      <c r="WFQ88" s="22"/>
      <c r="WFR88" s="20"/>
      <c r="WGE88" s="22"/>
      <c r="WGF88" s="20"/>
      <c r="WGS88" s="22"/>
      <c r="WGT88" s="20"/>
      <c r="WHG88" s="22"/>
      <c r="WHH88" s="20"/>
      <c r="WHU88" s="22"/>
      <c r="WHV88" s="20"/>
      <c r="WII88" s="22"/>
      <c r="WIJ88" s="20"/>
      <c r="WIW88" s="22"/>
      <c r="WIX88" s="20"/>
      <c r="WJK88" s="22"/>
      <c r="WJL88" s="20"/>
      <c r="WJY88" s="22"/>
      <c r="WJZ88" s="20"/>
      <c r="WKM88" s="22"/>
      <c r="WKN88" s="20"/>
      <c r="WLA88" s="22"/>
      <c r="WLB88" s="20"/>
      <c r="WLO88" s="22"/>
      <c r="WLP88" s="20"/>
      <c r="WMC88" s="22"/>
      <c r="WMD88" s="20"/>
      <c r="WMQ88" s="22"/>
      <c r="WMR88" s="20"/>
      <c r="WNE88" s="22"/>
      <c r="WNF88" s="20"/>
      <c r="WNS88" s="22"/>
      <c r="WNT88" s="20"/>
      <c r="WOG88" s="22"/>
      <c r="WOH88" s="20"/>
      <c r="WOU88" s="22"/>
      <c r="WOV88" s="20"/>
      <c r="WPI88" s="22"/>
      <c r="WPJ88" s="20"/>
      <c r="WPW88" s="22"/>
      <c r="WPX88" s="20"/>
      <c r="WQK88" s="22"/>
      <c r="WQL88" s="20"/>
      <c r="WQY88" s="22"/>
      <c r="WQZ88" s="20"/>
      <c r="WRM88" s="22"/>
      <c r="WRN88" s="20"/>
      <c r="WSA88" s="22"/>
      <c r="WSB88" s="20"/>
      <c r="WSO88" s="22"/>
      <c r="WSP88" s="20"/>
      <c r="WTC88" s="22"/>
      <c r="WTD88" s="20"/>
      <c r="WTQ88" s="22"/>
      <c r="WTR88" s="20"/>
      <c r="WUE88" s="22"/>
      <c r="WUF88" s="20"/>
      <c r="WUS88" s="22"/>
      <c r="WUT88" s="20"/>
      <c r="WVG88" s="22"/>
      <c r="WVH88" s="20"/>
      <c r="WVU88" s="22"/>
      <c r="WVV88" s="20"/>
      <c r="WWI88" s="22"/>
      <c r="WWJ88" s="20"/>
      <c r="WWW88" s="22"/>
      <c r="WWX88" s="20"/>
      <c r="WXK88" s="22"/>
      <c r="WXL88" s="20"/>
      <c r="WXY88" s="22"/>
      <c r="WXZ88" s="20"/>
      <c r="WYM88" s="22"/>
      <c r="WYN88" s="20"/>
      <c r="WZA88" s="22"/>
      <c r="WZB88" s="20"/>
      <c r="WZO88" s="22"/>
      <c r="WZP88" s="20"/>
      <c r="XAC88" s="22"/>
      <c r="XAD88" s="20"/>
      <c r="XAQ88" s="22"/>
      <c r="XAR88" s="20"/>
      <c r="XBE88" s="22"/>
      <c r="XBF88" s="20"/>
      <c r="XBS88" s="22"/>
      <c r="XBT88" s="20"/>
      <c r="XCG88" s="22"/>
      <c r="XCH88" s="20"/>
      <c r="XCU88" s="22"/>
      <c r="XCV88" s="20"/>
      <c r="XDI88" s="22"/>
      <c r="XDJ88" s="20"/>
      <c r="XDW88" s="22"/>
      <c r="XDX88" s="20"/>
      <c r="XEK88" s="22"/>
      <c r="XEL88" s="20"/>
      <c r="XEY88" s="22"/>
      <c r="XEZ88" s="20"/>
    </row>
    <row r="89" spans="1:1022 1035:2044 2057:3066 3079:4088 4101:5110 5123:6132 6145:7168 7181:8190 8203:9212 9225:10234 10247:11256 11269:12278 12291:13300 13313:14336 14349:15358 15371:16380" x14ac:dyDescent="0.3">
      <c r="A89" s="50" t="s">
        <v>105</v>
      </c>
      <c r="B89" s="40">
        <v>0</v>
      </c>
      <c r="C89" s="40">
        <v>0</v>
      </c>
      <c r="D89" s="40">
        <v>0</v>
      </c>
      <c r="E89" s="40">
        <v>0</v>
      </c>
      <c r="F89" s="40">
        <v>0</v>
      </c>
      <c r="G89" s="40">
        <v>0</v>
      </c>
      <c r="H89" s="40">
        <v>0</v>
      </c>
      <c r="I89" s="40">
        <v>0</v>
      </c>
      <c r="J89" s="40">
        <v>0</v>
      </c>
      <c r="K89" s="40">
        <v>0</v>
      </c>
      <c r="L89" s="40">
        <v>0</v>
      </c>
      <c r="M89" s="40">
        <v>0</v>
      </c>
      <c r="N89" s="40">
        <f>SUM('Buget personal'!$B89:$M89)</f>
        <v>0</v>
      </c>
    </row>
    <row r="90" spans="1:1022 1035:2044 2057:3066 3079:4088 4101:5110 5123:6132 6145:7168 7181:8190 8203:9212 9225:10234 10247:11256 11269:12278 12291:13300 13313:14336 14349:15358 15371:16380" x14ac:dyDescent="0.3">
      <c r="A90" s="50" t="s">
        <v>106</v>
      </c>
      <c r="B90" s="40">
        <v>0</v>
      </c>
      <c r="C90" s="40">
        <v>0</v>
      </c>
      <c r="D90" s="40">
        <v>0</v>
      </c>
      <c r="E90" s="40">
        <v>0</v>
      </c>
      <c r="F90" s="40">
        <v>0</v>
      </c>
      <c r="G90" s="40">
        <v>0</v>
      </c>
      <c r="H90" s="40">
        <v>0</v>
      </c>
      <c r="I90" s="40">
        <v>0</v>
      </c>
      <c r="J90" s="40">
        <v>0</v>
      </c>
      <c r="K90" s="40">
        <v>0</v>
      </c>
      <c r="L90" s="40">
        <v>0</v>
      </c>
      <c r="M90" s="40">
        <v>0</v>
      </c>
      <c r="N90" s="40">
        <f>SUM('Buget personal'!$B90:$M90)</f>
        <v>0</v>
      </c>
    </row>
    <row r="91" spans="1:1022 1035:2044 2057:3066 3079:4088 4101:5110 5123:6132 6145:7168 7181:8190 8203:9212 9225:10234 10247:11256 11269:12278 12291:13300 13313:14336 14349:15358 15371:16380" x14ac:dyDescent="0.3">
      <c r="A91" s="50" t="s">
        <v>107</v>
      </c>
      <c r="B91" s="40">
        <v>0</v>
      </c>
      <c r="C91" s="40">
        <v>0</v>
      </c>
      <c r="D91" s="40">
        <v>0</v>
      </c>
      <c r="E91" s="40">
        <v>0</v>
      </c>
      <c r="F91" s="40">
        <v>0</v>
      </c>
      <c r="G91" s="40">
        <v>0</v>
      </c>
      <c r="H91" s="40">
        <v>0</v>
      </c>
      <c r="I91" s="40">
        <v>0</v>
      </c>
      <c r="J91" s="40">
        <v>0</v>
      </c>
      <c r="K91" s="40">
        <v>0</v>
      </c>
      <c r="L91" s="40">
        <v>0</v>
      </c>
      <c r="M91" s="40">
        <v>0</v>
      </c>
      <c r="N91" s="40">
        <f>SUM('Buget personal'!$B91:$M91)</f>
        <v>0</v>
      </c>
    </row>
    <row r="92" spans="1:1022 1035:2044 2057:3066 3079:4088 4101:5110 5123:6132 6145:7168 7181:8190 8203:9212 9225:10234 10247:11256 11269:12278 12291:13300 13313:14336 14349:15358 15371:16380" ht="19" thickBot="1" x14ac:dyDescent="0.35">
      <c r="A92" s="52" t="s">
        <v>23</v>
      </c>
      <c r="B92" s="40">
        <v>0</v>
      </c>
      <c r="C92" s="40">
        <v>0</v>
      </c>
      <c r="D92" s="40">
        <v>0</v>
      </c>
      <c r="E92" s="40">
        <v>0</v>
      </c>
      <c r="F92" s="40">
        <v>0</v>
      </c>
      <c r="G92" s="40">
        <v>0</v>
      </c>
      <c r="H92" s="40">
        <v>0</v>
      </c>
      <c r="I92" s="40">
        <v>0</v>
      </c>
      <c r="J92" s="40">
        <v>0</v>
      </c>
      <c r="K92" s="40">
        <v>0</v>
      </c>
      <c r="L92" s="40">
        <v>0</v>
      </c>
      <c r="M92" s="40">
        <v>0</v>
      </c>
      <c r="N92" s="40">
        <f>SUM('Buget personal'!$B92:$M92)</f>
        <v>0</v>
      </c>
    </row>
    <row r="93" spans="1:1022 1035:2044 2057:3066 3079:4088 4101:5110 5123:6132 6145:7168 7181:8190 8203:9212 9225:10234 10247:11256 11269:12278 12291:13300 13313:14336 14349:15358 15371:16380" s="7" customFormat="1" ht="20.399999999999999" customHeight="1" x14ac:dyDescent="0.45">
      <c r="A93" s="35" t="s">
        <v>108</v>
      </c>
      <c r="B93" s="41">
        <f>SUBTOTAL(109,Table106[Ian])</f>
        <v>0</v>
      </c>
      <c r="C93" s="41">
        <f>SUBTOTAL(109,Table106[Feb])</f>
        <v>0</v>
      </c>
      <c r="D93" s="41">
        <f>SUBTOTAL(109,Table106[Martie])</f>
        <v>0</v>
      </c>
      <c r="E93" s="41">
        <f>SUBTOTAL(109,Table106[Aprilie])</f>
        <v>0</v>
      </c>
      <c r="F93" s="41">
        <f>SUBTOTAL(109,Table106[Mai])</f>
        <v>0</v>
      </c>
      <c r="G93" s="41">
        <f>SUBTOTAL(109,Table106[Iunie])</f>
        <v>0</v>
      </c>
      <c r="H93" s="41">
        <f>SUBTOTAL(109,Table106[Iulie])</f>
        <v>0</v>
      </c>
      <c r="I93" s="41">
        <f>SUBTOTAL(109,Table106[Aug])</f>
        <v>0</v>
      </c>
      <c r="J93" s="41">
        <f>SUBTOTAL(109,Table106[Sept])</f>
        <v>0</v>
      </c>
      <c r="K93" s="41">
        <f>SUBTOTAL(109,Table106[Oct])</f>
        <v>0</v>
      </c>
      <c r="L93" s="41">
        <f>SUBTOTAL(109,Table106[Nov])</f>
        <v>0</v>
      </c>
      <c r="M93" s="41">
        <f>SUBTOTAL(109,Table106[Dec])</f>
        <v>0</v>
      </c>
      <c r="N93" s="41">
        <f>SUBTOTAL(109,Table106[An])</f>
        <v>0</v>
      </c>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row>
    <row r="94" spans="1:1022 1035:2044 2057:3066 3079:4088 4101:5110 5123:6132 6145:7168 7181:8190 8203:9212 9225:10234 10247:11256 11269:12278 12291:13300 13313:14336 14349:15358 15371:16380" s="21" customFormat="1" ht="21.5" thickBot="1" x14ac:dyDescent="0.35">
      <c r="A94" s="20" t="s">
        <v>115</v>
      </c>
      <c r="B94" s="44" t="s">
        <v>0</v>
      </c>
      <c r="C94" s="44" t="s">
        <v>1</v>
      </c>
      <c r="D94" s="44" t="s">
        <v>2</v>
      </c>
      <c r="E94" s="44" t="s">
        <v>3</v>
      </c>
      <c r="F94" s="44" t="s">
        <v>4</v>
      </c>
      <c r="G94" s="44" t="s">
        <v>5</v>
      </c>
      <c r="H94" s="44" t="s">
        <v>6</v>
      </c>
      <c r="I94" s="44" t="s">
        <v>7</v>
      </c>
      <c r="J94" s="44" t="s">
        <v>8</v>
      </c>
      <c r="K94" s="44" t="s">
        <v>9</v>
      </c>
      <c r="L94" s="44" t="s">
        <v>10</v>
      </c>
      <c r="M94" s="44" t="s">
        <v>11</v>
      </c>
      <c r="N94" s="45" t="s">
        <v>12</v>
      </c>
      <c r="O94" s="32"/>
      <c r="P94" s="32"/>
      <c r="Q94" s="32"/>
      <c r="R94" s="32"/>
      <c r="S94" s="32"/>
      <c r="T94" s="32"/>
      <c r="U94" s="32"/>
      <c r="V94" s="32"/>
      <c r="W94" s="32"/>
      <c r="X94" s="32"/>
      <c r="Y94" s="32"/>
      <c r="Z94" s="32"/>
      <c r="AA94" s="33"/>
      <c r="AB94" s="31"/>
      <c r="AC94" s="32"/>
      <c r="AD94" s="32"/>
      <c r="AE94" s="32"/>
      <c r="AF94" s="32"/>
      <c r="AG94" s="32"/>
      <c r="AH94" s="32"/>
      <c r="AI94" s="32"/>
      <c r="AJ94" s="32"/>
      <c r="AK94" s="32"/>
      <c r="AL94" s="32"/>
      <c r="AM94" s="32"/>
      <c r="AN94" s="32"/>
      <c r="AO94" s="33"/>
      <c r="AP94" s="31"/>
      <c r="AQ94" s="32"/>
      <c r="AR94" s="32"/>
      <c r="AS94" s="32"/>
      <c r="AT94" s="32"/>
      <c r="AU94" s="32"/>
      <c r="AV94" s="32"/>
      <c r="AW94" s="32"/>
      <c r="AX94" s="32"/>
      <c r="AY94" s="32"/>
      <c r="AZ94" s="32"/>
      <c r="BA94" s="32"/>
      <c r="BB94" s="32"/>
      <c r="BC94" s="33"/>
      <c r="BD94" s="31"/>
      <c r="BE94" s="32"/>
      <c r="BF94" s="32"/>
      <c r="BG94" s="32"/>
      <c r="BH94" s="32"/>
      <c r="BI94" s="32"/>
      <c r="BJ94" s="32"/>
      <c r="BK94" s="32"/>
      <c r="BL94" s="32"/>
      <c r="BM94" s="32"/>
      <c r="BN94" s="32"/>
      <c r="BO94" s="32"/>
      <c r="BP94" s="32"/>
      <c r="BQ94" s="33"/>
      <c r="BR94" s="31"/>
      <c r="BS94" s="32"/>
      <c r="CE94" s="22"/>
      <c r="CF94" s="20"/>
      <c r="CS94" s="22"/>
      <c r="CT94" s="20"/>
      <c r="DG94" s="22"/>
      <c r="DH94" s="20"/>
      <c r="DU94" s="22"/>
      <c r="DV94" s="20"/>
      <c r="EI94" s="22"/>
      <c r="EJ94" s="20"/>
      <c r="EW94" s="22"/>
      <c r="EX94" s="20"/>
      <c r="FK94" s="22"/>
      <c r="FL94" s="20"/>
      <c r="FY94" s="22"/>
      <c r="FZ94" s="20"/>
      <c r="GM94" s="22"/>
      <c r="GN94" s="20"/>
      <c r="HA94" s="22"/>
      <c r="HB94" s="20"/>
      <c r="HO94" s="22"/>
      <c r="HP94" s="20"/>
      <c r="IC94" s="22"/>
      <c r="ID94" s="20"/>
      <c r="IQ94" s="22"/>
      <c r="IR94" s="20"/>
      <c r="JE94" s="22"/>
      <c r="JF94" s="20"/>
      <c r="JS94" s="22"/>
      <c r="JT94" s="20"/>
      <c r="KG94" s="22"/>
      <c r="KH94" s="20"/>
      <c r="KU94" s="22"/>
      <c r="KV94" s="20"/>
      <c r="LI94" s="22"/>
      <c r="LJ94" s="20"/>
      <c r="LW94" s="22"/>
      <c r="LX94" s="20"/>
      <c r="MK94" s="22"/>
      <c r="ML94" s="20"/>
      <c r="MY94" s="22"/>
      <c r="MZ94" s="20"/>
      <c r="NM94" s="22"/>
      <c r="NN94" s="20"/>
      <c r="OA94" s="22"/>
      <c r="OB94" s="20"/>
      <c r="OO94" s="22"/>
      <c r="OP94" s="20"/>
      <c r="PC94" s="22"/>
      <c r="PD94" s="20"/>
      <c r="PQ94" s="22"/>
      <c r="PR94" s="20"/>
      <c r="QE94" s="22"/>
      <c r="QF94" s="20"/>
      <c r="QS94" s="22"/>
      <c r="QT94" s="20"/>
      <c r="RG94" s="22"/>
      <c r="RH94" s="20"/>
      <c r="RU94" s="22"/>
      <c r="RV94" s="20"/>
      <c r="SI94" s="22"/>
      <c r="SJ94" s="20"/>
      <c r="SW94" s="22"/>
      <c r="SX94" s="20"/>
      <c r="TK94" s="22"/>
      <c r="TL94" s="20"/>
      <c r="TY94" s="22"/>
      <c r="TZ94" s="20"/>
      <c r="UM94" s="22"/>
      <c r="UN94" s="20"/>
      <c r="VA94" s="22"/>
      <c r="VB94" s="20"/>
      <c r="VO94" s="22"/>
      <c r="VP94" s="20"/>
      <c r="WC94" s="22"/>
      <c r="WD94" s="20"/>
      <c r="WQ94" s="22"/>
      <c r="WR94" s="20"/>
      <c r="XE94" s="22"/>
      <c r="XF94" s="20"/>
      <c r="XS94" s="22"/>
      <c r="XT94" s="20"/>
      <c r="YG94" s="22"/>
      <c r="YH94" s="20"/>
      <c r="YU94" s="22"/>
      <c r="YV94" s="20"/>
      <c r="ZI94" s="22"/>
      <c r="ZJ94" s="20"/>
      <c r="ZW94" s="22"/>
      <c r="ZX94" s="20"/>
      <c r="AAK94" s="22"/>
      <c r="AAL94" s="20"/>
      <c r="AAY94" s="22"/>
      <c r="AAZ94" s="20"/>
      <c r="ABM94" s="22"/>
      <c r="ABN94" s="20"/>
      <c r="ACA94" s="22"/>
      <c r="ACB94" s="20"/>
      <c r="ACO94" s="22"/>
      <c r="ACP94" s="20"/>
      <c r="ADC94" s="22"/>
      <c r="ADD94" s="20"/>
      <c r="ADQ94" s="22"/>
      <c r="ADR94" s="20"/>
      <c r="AEE94" s="22"/>
      <c r="AEF94" s="20"/>
      <c r="AES94" s="22"/>
      <c r="AET94" s="20"/>
      <c r="AFG94" s="22"/>
      <c r="AFH94" s="20"/>
      <c r="AFU94" s="22"/>
      <c r="AFV94" s="20"/>
      <c r="AGI94" s="22"/>
      <c r="AGJ94" s="20"/>
      <c r="AGW94" s="22"/>
      <c r="AGX94" s="20"/>
      <c r="AHK94" s="22"/>
      <c r="AHL94" s="20"/>
      <c r="AHY94" s="22"/>
      <c r="AHZ94" s="20"/>
      <c r="AIM94" s="22"/>
      <c r="AIN94" s="20"/>
      <c r="AJA94" s="22"/>
      <c r="AJB94" s="20"/>
      <c r="AJO94" s="22"/>
      <c r="AJP94" s="20"/>
      <c r="AKC94" s="22"/>
      <c r="AKD94" s="20"/>
      <c r="AKQ94" s="22"/>
      <c r="AKR94" s="20"/>
      <c r="ALE94" s="22"/>
      <c r="ALF94" s="20"/>
      <c r="ALS94" s="22"/>
      <c r="ALT94" s="20"/>
      <c r="AMG94" s="22"/>
      <c r="AMH94" s="20"/>
      <c r="AMU94" s="22"/>
      <c r="AMV94" s="20"/>
      <c r="ANI94" s="22"/>
      <c r="ANJ94" s="20"/>
      <c r="ANW94" s="22"/>
      <c r="ANX94" s="20"/>
      <c r="AOK94" s="22"/>
      <c r="AOL94" s="20"/>
      <c r="AOY94" s="22"/>
      <c r="AOZ94" s="20"/>
      <c r="APM94" s="22"/>
      <c r="APN94" s="20"/>
      <c r="AQA94" s="22"/>
      <c r="AQB94" s="20"/>
      <c r="AQO94" s="22"/>
      <c r="AQP94" s="20"/>
      <c r="ARC94" s="22"/>
      <c r="ARD94" s="20"/>
      <c r="ARQ94" s="22"/>
      <c r="ARR94" s="20"/>
      <c r="ASE94" s="22"/>
      <c r="ASF94" s="20"/>
      <c r="ASS94" s="22"/>
      <c r="AST94" s="20"/>
      <c r="ATG94" s="22"/>
      <c r="ATH94" s="20"/>
      <c r="ATU94" s="22"/>
      <c r="ATV94" s="20"/>
      <c r="AUI94" s="22"/>
      <c r="AUJ94" s="20"/>
      <c r="AUW94" s="22"/>
      <c r="AUX94" s="20"/>
      <c r="AVK94" s="22"/>
      <c r="AVL94" s="20"/>
      <c r="AVY94" s="22"/>
      <c r="AVZ94" s="20"/>
      <c r="AWM94" s="22"/>
      <c r="AWN94" s="20"/>
      <c r="AXA94" s="22"/>
      <c r="AXB94" s="20"/>
      <c r="AXO94" s="22"/>
      <c r="AXP94" s="20"/>
      <c r="AYC94" s="22"/>
      <c r="AYD94" s="20"/>
      <c r="AYQ94" s="22"/>
      <c r="AYR94" s="20"/>
      <c r="AZE94" s="22"/>
      <c r="AZF94" s="20"/>
      <c r="AZS94" s="22"/>
      <c r="AZT94" s="20"/>
      <c r="BAG94" s="22"/>
      <c r="BAH94" s="20"/>
      <c r="BAU94" s="22"/>
      <c r="BAV94" s="20"/>
      <c r="BBI94" s="22"/>
      <c r="BBJ94" s="20"/>
      <c r="BBW94" s="22"/>
      <c r="BBX94" s="20"/>
      <c r="BCK94" s="22"/>
      <c r="BCL94" s="20"/>
      <c r="BCY94" s="22"/>
      <c r="BCZ94" s="20"/>
      <c r="BDM94" s="22"/>
      <c r="BDN94" s="20"/>
      <c r="BEA94" s="22"/>
      <c r="BEB94" s="20"/>
      <c r="BEO94" s="22"/>
      <c r="BEP94" s="20"/>
      <c r="BFC94" s="22"/>
      <c r="BFD94" s="20"/>
      <c r="BFQ94" s="22"/>
      <c r="BFR94" s="20"/>
      <c r="BGE94" s="22"/>
      <c r="BGF94" s="20"/>
      <c r="BGS94" s="22"/>
      <c r="BGT94" s="20"/>
      <c r="BHG94" s="22"/>
      <c r="BHH94" s="20"/>
      <c r="BHU94" s="22"/>
      <c r="BHV94" s="20"/>
      <c r="BII94" s="22"/>
      <c r="BIJ94" s="20"/>
      <c r="BIW94" s="22"/>
      <c r="BIX94" s="20"/>
      <c r="BJK94" s="22"/>
      <c r="BJL94" s="20"/>
      <c r="BJY94" s="22"/>
      <c r="BJZ94" s="20"/>
      <c r="BKM94" s="22"/>
      <c r="BKN94" s="20"/>
      <c r="BLA94" s="22"/>
      <c r="BLB94" s="20"/>
      <c r="BLO94" s="22"/>
      <c r="BLP94" s="20"/>
      <c r="BMC94" s="22"/>
      <c r="BMD94" s="20"/>
      <c r="BMQ94" s="22"/>
      <c r="BMR94" s="20"/>
      <c r="BNE94" s="22"/>
      <c r="BNF94" s="20"/>
      <c r="BNS94" s="22"/>
      <c r="BNT94" s="20"/>
      <c r="BOG94" s="22"/>
      <c r="BOH94" s="20"/>
      <c r="BOU94" s="22"/>
      <c r="BOV94" s="20"/>
      <c r="BPI94" s="22"/>
      <c r="BPJ94" s="20"/>
      <c r="BPW94" s="22"/>
      <c r="BPX94" s="20"/>
      <c r="BQK94" s="22"/>
      <c r="BQL94" s="20"/>
      <c r="BQY94" s="22"/>
      <c r="BQZ94" s="20"/>
      <c r="BRM94" s="22"/>
      <c r="BRN94" s="20"/>
      <c r="BSA94" s="22"/>
      <c r="BSB94" s="20"/>
      <c r="BSO94" s="22"/>
      <c r="BSP94" s="20"/>
      <c r="BTC94" s="22"/>
      <c r="BTD94" s="20"/>
      <c r="BTQ94" s="22"/>
      <c r="BTR94" s="20"/>
      <c r="BUE94" s="22"/>
      <c r="BUF94" s="20"/>
      <c r="BUS94" s="22"/>
      <c r="BUT94" s="20"/>
      <c r="BVG94" s="22"/>
      <c r="BVH94" s="20"/>
      <c r="BVU94" s="22"/>
      <c r="BVV94" s="20"/>
      <c r="BWI94" s="22"/>
      <c r="BWJ94" s="20"/>
      <c r="BWW94" s="22"/>
      <c r="BWX94" s="20"/>
      <c r="BXK94" s="22"/>
      <c r="BXL94" s="20"/>
      <c r="BXY94" s="22"/>
      <c r="BXZ94" s="20"/>
      <c r="BYM94" s="22"/>
      <c r="BYN94" s="20"/>
      <c r="BZA94" s="22"/>
      <c r="BZB94" s="20"/>
      <c r="BZO94" s="22"/>
      <c r="BZP94" s="20"/>
      <c r="CAC94" s="22"/>
      <c r="CAD94" s="20"/>
      <c r="CAQ94" s="22"/>
      <c r="CAR94" s="20"/>
      <c r="CBE94" s="22"/>
      <c r="CBF94" s="20"/>
      <c r="CBS94" s="22"/>
      <c r="CBT94" s="20"/>
      <c r="CCG94" s="22"/>
      <c r="CCH94" s="20"/>
      <c r="CCU94" s="22"/>
      <c r="CCV94" s="20"/>
      <c r="CDI94" s="22"/>
      <c r="CDJ94" s="20"/>
      <c r="CDW94" s="22"/>
      <c r="CDX94" s="20"/>
      <c r="CEK94" s="22"/>
      <c r="CEL94" s="20"/>
      <c r="CEY94" s="22"/>
      <c r="CEZ94" s="20"/>
      <c r="CFM94" s="22"/>
      <c r="CFN94" s="20"/>
      <c r="CGA94" s="22"/>
      <c r="CGB94" s="20"/>
      <c r="CGO94" s="22"/>
      <c r="CGP94" s="20"/>
      <c r="CHC94" s="22"/>
      <c r="CHD94" s="20"/>
      <c r="CHQ94" s="22"/>
      <c r="CHR94" s="20"/>
      <c r="CIE94" s="22"/>
      <c r="CIF94" s="20"/>
      <c r="CIS94" s="22"/>
      <c r="CIT94" s="20"/>
      <c r="CJG94" s="22"/>
      <c r="CJH94" s="20"/>
      <c r="CJU94" s="22"/>
      <c r="CJV94" s="20"/>
      <c r="CKI94" s="22"/>
      <c r="CKJ94" s="20"/>
      <c r="CKW94" s="22"/>
      <c r="CKX94" s="20"/>
      <c r="CLK94" s="22"/>
      <c r="CLL94" s="20"/>
      <c r="CLY94" s="22"/>
      <c r="CLZ94" s="20"/>
      <c r="CMM94" s="22"/>
      <c r="CMN94" s="20"/>
      <c r="CNA94" s="22"/>
      <c r="CNB94" s="20"/>
      <c r="CNO94" s="22"/>
      <c r="CNP94" s="20"/>
      <c r="COC94" s="22"/>
      <c r="COD94" s="20"/>
      <c r="COQ94" s="22"/>
      <c r="COR94" s="20"/>
      <c r="CPE94" s="22"/>
      <c r="CPF94" s="20"/>
      <c r="CPS94" s="22"/>
      <c r="CPT94" s="20"/>
      <c r="CQG94" s="22"/>
      <c r="CQH94" s="20"/>
      <c r="CQU94" s="22"/>
      <c r="CQV94" s="20"/>
      <c r="CRI94" s="22"/>
      <c r="CRJ94" s="20"/>
      <c r="CRW94" s="22"/>
      <c r="CRX94" s="20"/>
      <c r="CSK94" s="22"/>
      <c r="CSL94" s="20"/>
      <c r="CSY94" s="22"/>
      <c r="CSZ94" s="20"/>
      <c r="CTM94" s="22"/>
      <c r="CTN94" s="20"/>
      <c r="CUA94" s="22"/>
      <c r="CUB94" s="20"/>
      <c r="CUO94" s="22"/>
      <c r="CUP94" s="20"/>
      <c r="CVC94" s="22"/>
      <c r="CVD94" s="20"/>
      <c r="CVQ94" s="22"/>
      <c r="CVR94" s="20"/>
      <c r="CWE94" s="22"/>
      <c r="CWF94" s="20"/>
      <c r="CWS94" s="22"/>
      <c r="CWT94" s="20"/>
      <c r="CXG94" s="22"/>
      <c r="CXH94" s="20"/>
      <c r="CXU94" s="22"/>
      <c r="CXV94" s="20"/>
      <c r="CYI94" s="22"/>
      <c r="CYJ94" s="20"/>
      <c r="CYW94" s="22"/>
      <c r="CYX94" s="20"/>
      <c r="CZK94" s="22"/>
      <c r="CZL94" s="20"/>
      <c r="CZY94" s="22"/>
      <c r="CZZ94" s="20"/>
      <c r="DAM94" s="22"/>
      <c r="DAN94" s="20"/>
      <c r="DBA94" s="22"/>
      <c r="DBB94" s="20"/>
      <c r="DBO94" s="22"/>
      <c r="DBP94" s="20"/>
      <c r="DCC94" s="22"/>
      <c r="DCD94" s="20"/>
      <c r="DCQ94" s="22"/>
      <c r="DCR94" s="20"/>
      <c r="DDE94" s="22"/>
      <c r="DDF94" s="20"/>
      <c r="DDS94" s="22"/>
      <c r="DDT94" s="20"/>
      <c r="DEG94" s="22"/>
      <c r="DEH94" s="20"/>
      <c r="DEU94" s="22"/>
      <c r="DEV94" s="20"/>
      <c r="DFI94" s="22"/>
      <c r="DFJ94" s="20"/>
      <c r="DFW94" s="22"/>
      <c r="DFX94" s="20"/>
      <c r="DGK94" s="22"/>
      <c r="DGL94" s="20"/>
      <c r="DGY94" s="22"/>
      <c r="DGZ94" s="20"/>
      <c r="DHM94" s="22"/>
      <c r="DHN94" s="20"/>
      <c r="DIA94" s="22"/>
      <c r="DIB94" s="20"/>
      <c r="DIO94" s="22"/>
      <c r="DIP94" s="20"/>
      <c r="DJC94" s="22"/>
      <c r="DJD94" s="20"/>
      <c r="DJQ94" s="22"/>
      <c r="DJR94" s="20"/>
      <c r="DKE94" s="22"/>
      <c r="DKF94" s="20"/>
      <c r="DKS94" s="22"/>
      <c r="DKT94" s="20"/>
      <c r="DLG94" s="22"/>
      <c r="DLH94" s="20"/>
      <c r="DLU94" s="22"/>
      <c r="DLV94" s="20"/>
      <c r="DMI94" s="22"/>
      <c r="DMJ94" s="20"/>
      <c r="DMW94" s="22"/>
      <c r="DMX94" s="20"/>
      <c r="DNK94" s="22"/>
      <c r="DNL94" s="20"/>
      <c r="DNY94" s="22"/>
      <c r="DNZ94" s="20"/>
      <c r="DOM94" s="22"/>
      <c r="DON94" s="20"/>
      <c r="DPA94" s="22"/>
      <c r="DPB94" s="20"/>
      <c r="DPO94" s="22"/>
      <c r="DPP94" s="20"/>
      <c r="DQC94" s="22"/>
      <c r="DQD94" s="20"/>
      <c r="DQQ94" s="22"/>
      <c r="DQR94" s="20"/>
      <c r="DRE94" s="22"/>
      <c r="DRF94" s="20"/>
      <c r="DRS94" s="22"/>
      <c r="DRT94" s="20"/>
      <c r="DSG94" s="22"/>
      <c r="DSH94" s="20"/>
      <c r="DSU94" s="22"/>
      <c r="DSV94" s="20"/>
      <c r="DTI94" s="22"/>
      <c r="DTJ94" s="20"/>
      <c r="DTW94" s="22"/>
      <c r="DTX94" s="20"/>
      <c r="DUK94" s="22"/>
      <c r="DUL94" s="20"/>
      <c r="DUY94" s="22"/>
      <c r="DUZ94" s="20"/>
      <c r="DVM94" s="22"/>
      <c r="DVN94" s="20"/>
      <c r="DWA94" s="22"/>
      <c r="DWB94" s="20"/>
      <c r="DWO94" s="22"/>
      <c r="DWP94" s="20"/>
      <c r="DXC94" s="22"/>
      <c r="DXD94" s="20"/>
      <c r="DXQ94" s="22"/>
      <c r="DXR94" s="20"/>
      <c r="DYE94" s="22"/>
      <c r="DYF94" s="20"/>
      <c r="DYS94" s="22"/>
      <c r="DYT94" s="20"/>
      <c r="DZG94" s="22"/>
      <c r="DZH94" s="20"/>
      <c r="DZU94" s="22"/>
      <c r="DZV94" s="20"/>
      <c r="EAI94" s="22"/>
      <c r="EAJ94" s="20"/>
      <c r="EAW94" s="22"/>
      <c r="EAX94" s="20"/>
      <c r="EBK94" s="22"/>
      <c r="EBL94" s="20"/>
      <c r="EBY94" s="22"/>
      <c r="EBZ94" s="20"/>
      <c r="ECM94" s="22"/>
      <c r="ECN94" s="20"/>
      <c r="EDA94" s="22"/>
      <c r="EDB94" s="20"/>
      <c r="EDO94" s="22"/>
      <c r="EDP94" s="20"/>
      <c r="EEC94" s="22"/>
      <c r="EED94" s="20"/>
      <c r="EEQ94" s="22"/>
      <c r="EER94" s="20"/>
      <c r="EFE94" s="22"/>
      <c r="EFF94" s="20"/>
      <c r="EFS94" s="22"/>
      <c r="EFT94" s="20"/>
      <c r="EGG94" s="22"/>
      <c r="EGH94" s="20"/>
      <c r="EGU94" s="22"/>
      <c r="EGV94" s="20"/>
      <c r="EHI94" s="22"/>
      <c r="EHJ94" s="20"/>
      <c r="EHW94" s="22"/>
      <c r="EHX94" s="20"/>
      <c r="EIK94" s="22"/>
      <c r="EIL94" s="20"/>
      <c r="EIY94" s="22"/>
      <c r="EIZ94" s="20"/>
      <c r="EJM94" s="22"/>
      <c r="EJN94" s="20"/>
      <c r="EKA94" s="22"/>
      <c r="EKB94" s="20"/>
      <c r="EKO94" s="22"/>
      <c r="EKP94" s="20"/>
      <c r="ELC94" s="22"/>
      <c r="ELD94" s="20"/>
      <c r="ELQ94" s="22"/>
      <c r="ELR94" s="20"/>
      <c r="EME94" s="22"/>
      <c r="EMF94" s="20"/>
      <c r="EMS94" s="22"/>
      <c r="EMT94" s="20"/>
      <c r="ENG94" s="22"/>
      <c r="ENH94" s="20"/>
      <c r="ENU94" s="22"/>
      <c r="ENV94" s="20"/>
      <c r="EOI94" s="22"/>
      <c r="EOJ94" s="20"/>
      <c r="EOW94" s="22"/>
      <c r="EOX94" s="20"/>
      <c r="EPK94" s="22"/>
      <c r="EPL94" s="20"/>
      <c r="EPY94" s="22"/>
      <c r="EPZ94" s="20"/>
      <c r="EQM94" s="22"/>
      <c r="EQN94" s="20"/>
      <c r="ERA94" s="22"/>
      <c r="ERB94" s="20"/>
      <c r="ERO94" s="22"/>
      <c r="ERP94" s="20"/>
      <c r="ESC94" s="22"/>
      <c r="ESD94" s="20"/>
      <c r="ESQ94" s="22"/>
      <c r="ESR94" s="20"/>
      <c r="ETE94" s="22"/>
      <c r="ETF94" s="20"/>
      <c r="ETS94" s="22"/>
      <c r="ETT94" s="20"/>
      <c r="EUG94" s="22"/>
      <c r="EUH94" s="20"/>
      <c r="EUU94" s="22"/>
      <c r="EUV94" s="20"/>
      <c r="EVI94" s="22"/>
      <c r="EVJ94" s="20"/>
      <c r="EVW94" s="22"/>
      <c r="EVX94" s="20"/>
      <c r="EWK94" s="22"/>
      <c r="EWL94" s="20"/>
      <c r="EWY94" s="22"/>
      <c r="EWZ94" s="20"/>
      <c r="EXM94" s="22"/>
      <c r="EXN94" s="20"/>
      <c r="EYA94" s="22"/>
      <c r="EYB94" s="20"/>
      <c r="EYO94" s="22"/>
      <c r="EYP94" s="20"/>
      <c r="EZC94" s="22"/>
      <c r="EZD94" s="20"/>
      <c r="EZQ94" s="22"/>
      <c r="EZR94" s="20"/>
      <c r="FAE94" s="22"/>
      <c r="FAF94" s="20"/>
      <c r="FAS94" s="22"/>
      <c r="FAT94" s="20"/>
      <c r="FBG94" s="22"/>
      <c r="FBH94" s="20"/>
      <c r="FBU94" s="22"/>
      <c r="FBV94" s="20"/>
      <c r="FCI94" s="22"/>
      <c r="FCJ94" s="20"/>
      <c r="FCW94" s="22"/>
      <c r="FCX94" s="20"/>
      <c r="FDK94" s="22"/>
      <c r="FDL94" s="20"/>
      <c r="FDY94" s="22"/>
      <c r="FDZ94" s="20"/>
      <c r="FEM94" s="22"/>
      <c r="FEN94" s="20"/>
      <c r="FFA94" s="22"/>
      <c r="FFB94" s="20"/>
      <c r="FFO94" s="22"/>
      <c r="FFP94" s="20"/>
      <c r="FGC94" s="22"/>
      <c r="FGD94" s="20"/>
      <c r="FGQ94" s="22"/>
      <c r="FGR94" s="20"/>
      <c r="FHE94" s="22"/>
      <c r="FHF94" s="20"/>
      <c r="FHS94" s="22"/>
      <c r="FHT94" s="20"/>
      <c r="FIG94" s="22"/>
      <c r="FIH94" s="20"/>
      <c r="FIU94" s="22"/>
      <c r="FIV94" s="20"/>
      <c r="FJI94" s="22"/>
      <c r="FJJ94" s="20"/>
      <c r="FJW94" s="22"/>
      <c r="FJX94" s="20"/>
      <c r="FKK94" s="22"/>
      <c r="FKL94" s="20"/>
      <c r="FKY94" s="22"/>
      <c r="FKZ94" s="20"/>
      <c r="FLM94" s="22"/>
      <c r="FLN94" s="20"/>
      <c r="FMA94" s="22"/>
      <c r="FMB94" s="20"/>
      <c r="FMO94" s="22"/>
      <c r="FMP94" s="20"/>
      <c r="FNC94" s="22"/>
      <c r="FND94" s="20"/>
      <c r="FNQ94" s="22"/>
      <c r="FNR94" s="20"/>
      <c r="FOE94" s="22"/>
      <c r="FOF94" s="20"/>
      <c r="FOS94" s="22"/>
      <c r="FOT94" s="20"/>
      <c r="FPG94" s="22"/>
      <c r="FPH94" s="20"/>
      <c r="FPU94" s="22"/>
      <c r="FPV94" s="20"/>
      <c r="FQI94" s="22"/>
      <c r="FQJ94" s="20"/>
      <c r="FQW94" s="22"/>
      <c r="FQX94" s="20"/>
      <c r="FRK94" s="22"/>
      <c r="FRL94" s="20"/>
      <c r="FRY94" s="22"/>
      <c r="FRZ94" s="20"/>
      <c r="FSM94" s="22"/>
      <c r="FSN94" s="20"/>
      <c r="FTA94" s="22"/>
      <c r="FTB94" s="20"/>
      <c r="FTO94" s="22"/>
      <c r="FTP94" s="20"/>
      <c r="FUC94" s="22"/>
      <c r="FUD94" s="20"/>
      <c r="FUQ94" s="22"/>
      <c r="FUR94" s="20"/>
      <c r="FVE94" s="22"/>
      <c r="FVF94" s="20"/>
      <c r="FVS94" s="22"/>
      <c r="FVT94" s="20"/>
      <c r="FWG94" s="22"/>
      <c r="FWH94" s="20"/>
      <c r="FWU94" s="22"/>
      <c r="FWV94" s="20"/>
      <c r="FXI94" s="22"/>
      <c r="FXJ94" s="20"/>
      <c r="FXW94" s="22"/>
      <c r="FXX94" s="20"/>
      <c r="FYK94" s="22"/>
      <c r="FYL94" s="20"/>
      <c r="FYY94" s="22"/>
      <c r="FYZ94" s="20"/>
      <c r="FZM94" s="22"/>
      <c r="FZN94" s="20"/>
      <c r="GAA94" s="22"/>
      <c r="GAB94" s="20"/>
      <c r="GAO94" s="22"/>
      <c r="GAP94" s="20"/>
      <c r="GBC94" s="22"/>
      <c r="GBD94" s="20"/>
      <c r="GBQ94" s="22"/>
      <c r="GBR94" s="20"/>
      <c r="GCE94" s="22"/>
      <c r="GCF94" s="20"/>
      <c r="GCS94" s="22"/>
      <c r="GCT94" s="20"/>
      <c r="GDG94" s="22"/>
      <c r="GDH94" s="20"/>
      <c r="GDU94" s="22"/>
      <c r="GDV94" s="20"/>
      <c r="GEI94" s="22"/>
      <c r="GEJ94" s="20"/>
      <c r="GEW94" s="22"/>
      <c r="GEX94" s="20"/>
      <c r="GFK94" s="22"/>
      <c r="GFL94" s="20"/>
      <c r="GFY94" s="22"/>
      <c r="GFZ94" s="20"/>
      <c r="GGM94" s="22"/>
      <c r="GGN94" s="20"/>
      <c r="GHA94" s="22"/>
      <c r="GHB94" s="20"/>
      <c r="GHO94" s="22"/>
      <c r="GHP94" s="20"/>
      <c r="GIC94" s="22"/>
      <c r="GID94" s="20"/>
      <c r="GIQ94" s="22"/>
      <c r="GIR94" s="20"/>
      <c r="GJE94" s="22"/>
      <c r="GJF94" s="20"/>
      <c r="GJS94" s="22"/>
      <c r="GJT94" s="20"/>
      <c r="GKG94" s="22"/>
      <c r="GKH94" s="20"/>
      <c r="GKU94" s="22"/>
      <c r="GKV94" s="20"/>
      <c r="GLI94" s="22"/>
      <c r="GLJ94" s="20"/>
      <c r="GLW94" s="22"/>
      <c r="GLX94" s="20"/>
      <c r="GMK94" s="22"/>
      <c r="GML94" s="20"/>
      <c r="GMY94" s="22"/>
      <c r="GMZ94" s="20"/>
      <c r="GNM94" s="22"/>
      <c r="GNN94" s="20"/>
      <c r="GOA94" s="22"/>
      <c r="GOB94" s="20"/>
      <c r="GOO94" s="22"/>
      <c r="GOP94" s="20"/>
      <c r="GPC94" s="22"/>
      <c r="GPD94" s="20"/>
      <c r="GPQ94" s="22"/>
      <c r="GPR94" s="20"/>
      <c r="GQE94" s="22"/>
      <c r="GQF94" s="20"/>
      <c r="GQS94" s="22"/>
      <c r="GQT94" s="20"/>
      <c r="GRG94" s="22"/>
      <c r="GRH94" s="20"/>
      <c r="GRU94" s="22"/>
      <c r="GRV94" s="20"/>
      <c r="GSI94" s="22"/>
      <c r="GSJ94" s="20"/>
      <c r="GSW94" s="22"/>
      <c r="GSX94" s="20"/>
      <c r="GTK94" s="22"/>
      <c r="GTL94" s="20"/>
      <c r="GTY94" s="22"/>
      <c r="GTZ94" s="20"/>
      <c r="GUM94" s="22"/>
      <c r="GUN94" s="20"/>
      <c r="GVA94" s="22"/>
      <c r="GVB94" s="20"/>
      <c r="GVO94" s="22"/>
      <c r="GVP94" s="20"/>
      <c r="GWC94" s="22"/>
      <c r="GWD94" s="20"/>
      <c r="GWQ94" s="22"/>
      <c r="GWR94" s="20"/>
      <c r="GXE94" s="22"/>
      <c r="GXF94" s="20"/>
      <c r="GXS94" s="22"/>
      <c r="GXT94" s="20"/>
      <c r="GYG94" s="22"/>
      <c r="GYH94" s="20"/>
      <c r="GYU94" s="22"/>
      <c r="GYV94" s="20"/>
      <c r="GZI94" s="22"/>
      <c r="GZJ94" s="20"/>
      <c r="GZW94" s="22"/>
      <c r="GZX94" s="20"/>
      <c r="HAK94" s="22"/>
      <c r="HAL94" s="20"/>
      <c r="HAY94" s="22"/>
      <c r="HAZ94" s="20"/>
      <c r="HBM94" s="22"/>
      <c r="HBN94" s="20"/>
      <c r="HCA94" s="22"/>
      <c r="HCB94" s="20"/>
      <c r="HCO94" s="22"/>
      <c r="HCP94" s="20"/>
      <c r="HDC94" s="22"/>
      <c r="HDD94" s="20"/>
      <c r="HDQ94" s="22"/>
      <c r="HDR94" s="20"/>
      <c r="HEE94" s="22"/>
      <c r="HEF94" s="20"/>
      <c r="HES94" s="22"/>
      <c r="HET94" s="20"/>
      <c r="HFG94" s="22"/>
      <c r="HFH94" s="20"/>
      <c r="HFU94" s="22"/>
      <c r="HFV94" s="20"/>
      <c r="HGI94" s="22"/>
      <c r="HGJ94" s="20"/>
      <c r="HGW94" s="22"/>
      <c r="HGX94" s="20"/>
      <c r="HHK94" s="22"/>
      <c r="HHL94" s="20"/>
      <c r="HHY94" s="22"/>
      <c r="HHZ94" s="20"/>
      <c r="HIM94" s="22"/>
      <c r="HIN94" s="20"/>
      <c r="HJA94" s="22"/>
      <c r="HJB94" s="20"/>
      <c r="HJO94" s="22"/>
      <c r="HJP94" s="20"/>
      <c r="HKC94" s="22"/>
      <c r="HKD94" s="20"/>
      <c r="HKQ94" s="22"/>
      <c r="HKR94" s="20"/>
      <c r="HLE94" s="22"/>
      <c r="HLF94" s="20"/>
      <c r="HLS94" s="22"/>
      <c r="HLT94" s="20"/>
      <c r="HMG94" s="22"/>
      <c r="HMH94" s="20"/>
      <c r="HMU94" s="22"/>
      <c r="HMV94" s="20"/>
      <c r="HNI94" s="22"/>
      <c r="HNJ94" s="20"/>
      <c r="HNW94" s="22"/>
      <c r="HNX94" s="20"/>
      <c r="HOK94" s="22"/>
      <c r="HOL94" s="20"/>
      <c r="HOY94" s="22"/>
      <c r="HOZ94" s="20"/>
      <c r="HPM94" s="22"/>
      <c r="HPN94" s="20"/>
      <c r="HQA94" s="22"/>
      <c r="HQB94" s="20"/>
      <c r="HQO94" s="22"/>
      <c r="HQP94" s="20"/>
      <c r="HRC94" s="22"/>
      <c r="HRD94" s="20"/>
      <c r="HRQ94" s="22"/>
      <c r="HRR94" s="20"/>
      <c r="HSE94" s="22"/>
      <c r="HSF94" s="20"/>
      <c r="HSS94" s="22"/>
      <c r="HST94" s="20"/>
      <c r="HTG94" s="22"/>
      <c r="HTH94" s="20"/>
      <c r="HTU94" s="22"/>
      <c r="HTV94" s="20"/>
      <c r="HUI94" s="22"/>
      <c r="HUJ94" s="20"/>
      <c r="HUW94" s="22"/>
      <c r="HUX94" s="20"/>
      <c r="HVK94" s="22"/>
      <c r="HVL94" s="20"/>
      <c r="HVY94" s="22"/>
      <c r="HVZ94" s="20"/>
      <c r="HWM94" s="22"/>
      <c r="HWN94" s="20"/>
      <c r="HXA94" s="22"/>
      <c r="HXB94" s="20"/>
      <c r="HXO94" s="22"/>
      <c r="HXP94" s="20"/>
      <c r="HYC94" s="22"/>
      <c r="HYD94" s="20"/>
      <c r="HYQ94" s="22"/>
      <c r="HYR94" s="20"/>
      <c r="HZE94" s="22"/>
      <c r="HZF94" s="20"/>
      <c r="HZS94" s="22"/>
      <c r="HZT94" s="20"/>
      <c r="IAG94" s="22"/>
      <c r="IAH94" s="20"/>
      <c r="IAU94" s="22"/>
      <c r="IAV94" s="20"/>
      <c r="IBI94" s="22"/>
      <c r="IBJ94" s="20"/>
      <c r="IBW94" s="22"/>
      <c r="IBX94" s="20"/>
      <c r="ICK94" s="22"/>
      <c r="ICL94" s="20"/>
      <c r="ICY94" s="22"/>
      <c r="ICZ94" s="20"/>
      <c r="IDM94" s="22"/>
      <c r="IDN94" s="20"/>
      <c r="IEA94" s="22"/>
      <c r="IEB94" s="20"/>
      <c r="IEO94" s="22"/>
      <c r="IEP94" s="20"/>
      <c r="IFC94" s="22"/>
      <c r="IFD94" s="20"/>
      <c r="IFQ94" s="22"/>
      <c r="IFR94" s="20"/>
      <c r="IGE94" s="22"/>
      <c r="IGF94" s="20"/>
      <c r="IGS94" s="22"/>
      <c r="IGT94" s="20"/>
      <c r="IHG94" s="22"/>
      <c r="IHH94" s="20"/>
      <c r="IHU94" s="22"/>
      <c r="IHV94" s="20"/>
      <c r="III94" s="22"/>
      <c r="IIJ94" s="20"/>
      <c r="IIW94" s="22"/>
      <c r="IIX94" s="20"/>
      <c r="IJK94" s="22"/>
      <c r="IJL94" s="20"/>
      <c r="IJY94" s="22"/>
      <c r="IJZ94" s="20"/>
      <c r="IKM94" s="22"/>
      <c r="IKN94" s="20"/>
      <c r="ILA94" s="22"/>
      <c r="ILB94" s="20"/>
      <c r="ILO94" s="22"/>
      <c r="ILP94" s="20"/>
      <c r="IMC94" s="22"/>
      <c r="IMD94" s="20"/>
      <c r="IMQ94" s="22"/>
      <c r="IMR94" s="20"/>
      <c r="INE94" s="22"/>
      <c r="INF94" s="20"/>
      <c r="INS94" s="22"/>
      <c r="INT94" s="20"/>
      <c r="IOG94" s="22"/>
      <c r="IOH94" s="20"/>
      <c r="IOU94" s="22"/>
      <c r="IOV94" s="20"/>
      <c r="IPI94" s="22"/>
      <c r="IPJ94" s="20"/>
      <c r="IPW94" s="22"/>
      <c r="IPX94" s="20"/>
      <c r="IQK94" s="22"/>
      <c r="IQL94" s="20"/>
      <c r="IQY94" s="22"/>
      <c r="IQZ94" s="20"/>
      <c r="IRM94" s="22"/>
      <c r="IRN94" s="20"/>
      <c r="ISA94" s="22"/>
      <c r="ISB94" s="20"/>
      <c r="ISO94" s="22"/>
      <c r="ISP94" s="20"/>
      <c r="ITC94" s="22"/>
      <c r="ITD94" s="20"/>
      <c r="ITQ94" s="22"/>
      <c r="ITR94" s="20"/>
      <c r="IUE94" s="22"/>
      <c r="IUF94" s="20"/>
      <c r="IUS94" s="22"/>
      <c r="IUT94" s="20"/>
      <c r="IVG94" s="22"/>
      <c r="IVH94" s="20"/>
      <c r="IVU94" s="22"/>
      <c r="IVV94" s="20"/>
      <c r="IWI94" s="22"/>
      <c r="IWJ94" s="20"/>
      <c r="IWW94" s="22"/>
      <c r="IWX94" s="20"/>
      <c r="IXK94" s="22"/>
      <c r="IXL94" s="20"/>
      <c r="IXY94" s="22"/>
      <c r="IXZ94" s="20"/>
      <c r="IYM94" s="22"/>
      <c r="IYN94" s="20"/>
      <c r="IZA94" s="22"/>
      <c r="IZB94" s="20"/>
      <c r="IZO94" s="22"/>
      <c r="IZP94" s="20"/>
      <c r="JAC94" s="22"/>
      <c r="JAD94" s="20"/>
      <c r="JAQ94" s="22"/>
      <c r="JAR94" s="20"/>
      <c r="JBE94" s="22"/>
      <c r="JBF94" s="20"/>
      <c r="JBS94" s="22"/>
      <c r="JBT94" s="20"/>
      <c r="JCG94" s="22"/>
      <c r="JCH94" s="20"/>
      <c r="JCU94" s="22"/>
      <c r="JCV94" s="20"/>
      <c r="JDI94" s="22"/>
      <c r="JDJ94" s="20"/>
      <c r="JDW94" s="22"/>
      <c r="JDX94" s="20"/>
      <c r="JEK94" s="22"/>
      <c r="JEL94" s="20"/>
      <c r="JEY94" s="22"/>
      <c r="JEZ94" s="20"/>
      <c r="JFM94" s="22"/>
      <c r="JFN94" s="20"/>
      <c r="JGA94" s="22"/>
      <c r="JGB94" s="20"/>
      <c r="JGO94" s="22"/>
      <c r="JGP94" s="20"/>
      <c r="JHC94" s="22"/>
      <c r="JHD94" s="20"/>
      <c r="JHQ94" s="22"/>
      <c r="JHR94" s="20"/>
      <c r="JIE94" s="22"/>
      <c r="JIF94" s="20"/>
      <c r="JIS94" s="22"/>
      <c r="JIT94" s="20"/>
      <c r="JJG94" s="22"/>
      <c r="JJH94" s="20"/>
      <c r="JJU94" s="22"/>
      <c r="JJV94" s="20"/>
      <c r="JKI94" s="22"/>
      <c r="JKJ94" s="20"/>
      <c r="JKW94" s="22"/>
      <c r="JKX94" s="20"/>
      <c r="JLK94" s="22"/>
      <c r="JLL94" s="20"/>
      <c r="JLY94" s="22"/>
      <c r="JLZ94" s="20"/>
      <c r="JMM94" s="22"/>
      <c r="JMN94" s="20"/>
      <c r="JNA94" s="22"/>
      <c r="JNB94" s="20"/>
      <c r="JNO94" s="22"/>
      <c r="JNP94" s="20"/>
      <c r="JOC94" s="22"/>
      <c r="JOD94" s="20"/>
      <c r="JOQ94" s="22"/>
      <c r="JOR94" s="20"/>
      <c r="JPE94" s="22"/>
      <c r="JPF94" s="20"/>
      <c r="JPS94" s="22"/>
      <c r="JPT94" s="20"/>
      <c r="JQG94" s="22"/>
      <c r="JQH94" s="20"/>
      <c r="JQU94" s="22"/>
      <c r="JQV94" s="20"/>
      <c r="JRI94" s="22"/>
      <c r="JRJ94" s="20"/>
      <c r="JRW94" s="22"/>
      <c r="JRX94" s="20"/>
      <c r="JSK94" s="22"/>
      <c r="JSL94" s="20"/>
      <c r="JSY94" s="22"/>
      <c r="JSZ94" s="20"/>
      <c r="JTM94" s="22"/>
      <c r="JTN94" s="20"/>
      <c r="JUA94" s="22"/>
      <c r="JUB94" s="20"/>
      <c r="JUO94" s="22"/>
      <c r="JUP94" s="20"/>
      <c r="JVC94" s="22"/>
      <c r="JVD94" s="20"/>
      <c r="JVQ94" s="22"/>
      <c r="JVR94" s="20"/>
      <c r="JWE94" s="22"/>
      <c r="JWF94" s="20"/>
      <c r="JWS94" s="22"/>
      <c r="JWT94" s="20"/>
      <c r="JXG94" s="22"/>
      <c r="JXH94" s="20"/>
      <c r="JXU94" s="22"/>
      <c r="JXV94" s="20"/>
      <c r="JYI94" s="22"/>
      <c r="JYJ94" s="20"/>
      <c r="JYW94" s="22"/>
      <c r="JYX94" s="20"/>
      <c r="JZK94" s="22"/>
      <c r="JZL94" s="20"/>
      <c r="JZY94" s="22"/>
      <c r="JZZ94" s="20"/>
      <c r="KAM94" s="22"/>
      <c r="KAN94" s="20"/>
      <c r="KBA94" s="22"/>
      <c r="KBB94" s="20"/>
      <c r="KBO94" s="22"/>
      <c r="KBP94" s="20"/>
      <c r="KCC94" s="22"/>
      <c r="KCD94" s="20"/>
      <c r="KCQ94" s="22"/>
      <c r="KCR94" s="20"/>
      <c r="KDE94" s="22"/>
      <c r="KDF94" s="20"/>
      <c r="KDS94" s="22"/>
      <c r="KDT94" s="20"/>
      <c r="KEG94" s="22"/>
      <c r="KEH94" s="20"/>
      <c r="KEU94" s="22"/>
      <c r="KEV94" s="20"/>
      <c r="KFI94" s="22"/>
      <c r="KFJ94" s="20"/>
      <c r="KFW94" s="22"/>
      <c r="KFX94" s="20"/>
      <c r="KGK94" s="22"/>
      <c r="KGL94" s="20"/>
      <c r="KGY94" s="22"/>
      <c r="KGZ94" s="20"/>
      <c r="KHM94" s="22"/>
      <c r="KHN94" s="20"/>
      <c r="KIA94" s="22"/>
      <c r="KIB94" s="20"/>
      <c r="KIO94" s="22"/>
      <c r="KIP94" s="20"/>
      <c r="KJC94" s="22"/>
      <c r="KJD94" s="20"/>
      <c r="KJQ94" s="22"/>
      <c r="KJR94" s="20"/>
      <c r="KKE94" s="22"/>
      <c r="KKF94" s="20"/>
      <c r="KKS94" s="22"/>
      <c r="KKT94" s="20"/>
      <c r="KLG94" s="22"/>
      <c r="KLH94" s="20"/>
      <c r="KLU94" s="22"/>
      <c r="KLV94" s="20"/>
      <c r="KMI94" s="22"/>
      <c r="KMJ94" s="20"/>
      <c r="KMW94" s="22"/>
      <c r="KMX94" s="20"/>
      <c r="KNK94" s="22"/>
      <c r="KNL94" s="20"/>
      <c r="KNY94" s="22"/>
      <c r="KNZ94" s="20"/>
      <c r="KOM94" s="22"/>
      <c r="KON94" s="20"/>
      <c r="KPA94" s="22"/>
      <c r="KPB94" s="20"/>
      <c r="KPO94" s="22"/>
      <c r="KPP94" s="20"/>
      <c r="KQC94" s="22"/>
      <c r="KQD94" s="20"/>
      <c r="KQQ94" s="22"/>
      <c r="KQR94" s="20"/>
      <c r="KRE94" s="22"/>
      <c r="KRF94" s="20"/>
      <c r="KRS94" s="22"/>
      <c r="KRT94" s="20"/>
      <c r="KSG94" s="22"/>
      <c r="KSH94" s="20"/>
      <c r="KSU94" s="22"/>
      <c r="KSV94" s="20"/>
      <c r="KTI94" s="22"/>
      <c r="KTJ94" s="20"/>
      <c r="KTW94" s="22"/>
      <c r="KTX94" s="20"/>
      <c r="KUK94" s="22"/>
      <c r="KUL94" s="20"/>
      <c r="KUY94" s="22"/>
      <c r="KUZ94" s="20"/>
      <c r="KVM94" s="22"/>
      <c r="KVN94" s="20"/>
      <c r="KWA94" s="22"/>
      <c r="KWB94" s="20"/>
      <c r="KWO94" s="22"/>
      <c r="KWP94" s="20"/>
      <c r="KXC94" s="22"/>
      <c r="KXD94" s="20"/>
      <c r="KXQ94" s="22"/>
      <c r="KXR94" s="20"/>
      <c r="KYE94" s="22"/>
      <c r="KYF94" s="20"/>
      <c r="KYS94" s="22"/>
      <c r="KYT94" s="20"/>
      <c r="KZG94" s="22"/>
      <c r="KZH94" s="20"/>
      <c r="KZU94" s="22"/>
      <c r="KZV94" s="20"/>
      <c r="LAI94" s="22"/>
      <c r="LAJ94" s="20"/>
      <c r="LAW94" s="22"/>
      <c r="LAX94" s="20"/>
      <c r="LBK94" s="22"/>
      <c r="LBL94" s="20"/>
      <c r="LBY94" s="22"/>
      <c r="LBZ94" s="20"/>
      <c r="LCM94" s="22"/>
      <c r="LCN94" s="20"/>
      <c r="LDA94" s="22"/>
      <c r="LDB94" s="20"/>
      <c r="LDO94" s="22"/>
      <c r="LDP94" s="20"/>
      <c r="LEC94" s="22"/>
      <c r="LED94" s="20"/>
      <c r="LEQ94" s="22"/>
      <c r="LER94" s="20"/>
      <c r="LFE94" s="22"/>
      <c r="LFF94" s="20"/>
      <c r="LFS94" s="22"/>
      <c r="LFT94" s="20"/>
      <c r="LGG94" s="22"/>
      <c r="LGH94" s="20"/>
      <c r="LGU94" s="22"/>
      <c r="LGV94" s="20"/>
      <c r="LHI94" s="22"/>
      <c r="LHJ94" s="20"/>
      <c r="LHW94" s="22"/>
      <c r="LHX94" s="20"/>
      <c r="LIK94" s="22"/>
      <c r="LIL94" s="20"/>
      <c r="LIY94" s="22"/>
      <c r="LIZ94" s="20"/>
      <c r="LJM94" s="22"/>
      <c r="LJN94" s="20"/>
      <c r="LKA94" s="22"/>
      <c r="LKB94" s="20"/>
      <c r="LKO94" s="22"/>
      <c r="LKP94" s="20"/>
      <c r="LLC94" s="22"/>
      <c r="LLD94" s="20"/>
      <c r="LLQ94" s="22"/>
      <c r="LLR94" s="20"/>
      <c r="LME94" s="22"/>
      <c r="LMF94" s="20"/>
      <c r="LMS94" s="22"/>
      <c r="LMT94" s="20"/>
      <c r="LNG94" s="22"/>
      <c r="LNH94" s="20"/>
      <c r="LNU94" s="22"/>
      <c r="LNV94" s="20"/>
      <c r="LOI94" s="22"/>
      <c r="LOJ94" s="20"/>
      <c r="LOW94" s="22"/>
      <c r="LOX94" s="20"/>
      <c r="LPK94" s="22"/>
      <c r="LPL94" s="20"/>
      <c r="LPY94" s="22"/>
      <c r="LPZ94" s="20"/>
      <c r="LQM94" s="22"/>
      <c r="LQN94" s="20"/>
      <c r="LRA94" s="22"/>
      <c r="LRB94" s="20"/>
      <c r="LRO94" s="22"/>
      <c r="LRP94" s="20"/>
      <c r="LSC94" s="22"/>
      <c r="LSD94" s="20"/>
      <c r="LSQ94" s="22"/>
      <c r="LSR94" s="20"/>
      <c r="LTE94" s="22"/>
      <c r="LTF94" s="20"/>
      <c r="LTS94" s="22"/>
      <c r="LTT94" s="20"/>
      <c r="LUG94" s="22"/>
      <c r="LUH94" s="20"/>
      <c r="LUU94" s="22"/>
      <c r="LUV94" s="20"/>
      <c r="LVI94" s="22"/>
      <c r="LVJ94" s="20"/>
      <c r="LVW94" s="22"/>
      <c r="LVX94" s="20"/>
      <c r="LWK94" s="22"/>
      <c r="LWL94" s="20"/>
      <c r="LWY94" s="22"/>
      <c r="LWZ94" s="20"/>
      <c r="LXM94" s="22"/>
      <c r="LXN94" s="20"/>
      <c r="LYA94" s="22"/>
      <c r="LYB94" s="20"/>
      <c r="LYO94" s="22"/>
      <c r="LYP94" s="20"/>
      <c r="LZC94" s="22"/>
      <c r="LZD94" s="20"/>
      <c r="LZQ94" s="22"/>
      <c r="LZR94" s="20"/>
      <c r="MAE94" s="22"/>
      <c r="MAF94" s="20"/>
      <c r="MAS94" s="22"/>
      <c r="MAT94" s="20"/>
      <c r="MBG94" s="22"/>
      <c r="MBH94" s="20"/>
      <c r="MBU94" s="22"/>
      <c r="MBV94" s="20"/>
      <c r="MCI94" s="22"/>
      <c r="MCJ94" s="20"/>
      <c r="MCW94" s="22"/>
      <c r="MCX94" s="20"/>
      <c r="MDK94" s="22"/>
      <c r="MDL94" s="20"/>
      <c r="MDY94" s="22"/>
      <c r="MDZ94" s="20"/>
      <c r="MEM94" s="22"/>
      <c r="MEN94" s="20"/>
      <c r="MFA94" s="22"/>
      <c r="MFB94" s="20"/>
      <c r="MFO94" s="22"/>
      <c r="MFP94" s="20"/>
      <c r="MGC94" s="22"/>
      <c r="MGD94" s="20"/>
      <c r="MGQ94" s="22"/>
      <c r="MGR94" s="20"/>
      <c r="MHE94" s="22"/>
      <c r="MHF94" s="20"/>
      <c r="MHS94" s="22"/>
      <c r="MHT94" s="20"/>
      <c r="MIG94" s="22"/>
      <c r="MIH94" s="20"/>
      <c r="MIU94" s="22"/>
      <c r="MIV94" s="20"/>
      <c r="MJI94" s="22"/>
      <c r="MJJ94" s="20"/>
      <c r="MJW94" s="22"/>
      <c r="MJX94" s="20"/>
      <c r="MKK94" s="22"/>
      <c r="MKL94" s="20"/>
      <c r="MKY94" s="22"/>
      <c r="MKZ94" s="20"/>
      <c r="MLM94" s="22"/>
      <c r="MLN94" s="20"/>
      <c r="MMA94" s="22"/>
      <c r="MMB94" s="20"/>
      <c r="MMO94" s="22"/>
      <c r="MMP94" s="20"/>
      <c r="MNC94" s="22"/>
      <c r="MND94" s="20"/>
      <c r="MNQ94" s="22"/>
      <c r="MNR94" s="20"/>
      <c r="MOE94" s="22"/>
      <c r="MOF94" s="20"/>
      <c r="MOS94" s="22"/>
      <c r="MOT94" s="20"/>
      <c r="MPG94" s="22"/>
      <c r="MPH94" s="20"/>
      <c r="MPU94" s="22"/>
      <c r="MPV94" s="20"/>
      <c r="MQI94" s="22"/>
      <c r="MQJ94" s="20"/>
      <c r="MQW94" s="22"/>
      <c r="MQX94" s="20"/>
      <c r="MRK94" s="22"/>
      <c r="MRL94" s="20"/>
      <c r="MRY94" s="22"/>
      <c r="MRZ94" s="20"/>
      <c r="MSM94" s="22"/>
      <c r="MSN94" s="20"/>
      <c r="MTA94" s="22"/>
      <c r="MTB94" s="20"/>
      <c r="MTO94" s="22"/>
      <c r="MTP94" s="20"/>
      <c r="MUC94" s="22"/>
      <c r="MUD94" s="20"/>
      <c r="MUQ94" s="22"/>
      <c r="MUR94" s="20"/>
      <c r="MVE94" s="22"/>
      <c r="MVF94" s="20"/>
      <c r="MVS94" s="22"/>
      <c r="MVT94" s="20"/>
      <c r="MWG94" s="22"/>
      <c r="MWH94" s="20"/>
      <c r="MWU94" s="22"/>
      <c r="MWV94" s="20"/>
      <c r="MXI94" s="22"/>
      <c r="MXJ94" s="20"/>
      <c r="MXW94" s="22"/>
      <c r="MXX94" s="20"/>
      <c r="MYK94" s="22"/>
      <c r="MYL94" s="20"/>
      <c r="MYY94" s="22"/>
      <c r="MYZ94" s="20"/>
      <c r="MZM94" s="22"/>
      <c r="MZN94" s="20"/>
      <c r="NAA94" s="22"/>
      <c r="NAB94" s="20"/>
      <c r="NAO94" s="22"/>
      <c r="NAP94" s="20"/>
      <c r="NBC94" s="22"/>
      <c r="NBD94" s="20"/>
      <c r="NBQ94" s="22"/>
      <c r="NBR94" s="20"/>
      <c r="NCE94" s="22"/>
      <c r="NCF94" s="20"/>
      <c r="NCS94" s="22"/>
      <c r="NCT94" s="20"/>
      <c r="NDG94" s="22"/>
      <c r="NDH94" s="20"/>
      <c r="NDU94" s="22"/>
      <c r="NDV94" s="20"/>
      <c r="NEI94" s="22"/>
      <c r="NEJ94" s="20"/>
      <c r="NEW94" s="22"/>
      <c r="NEX94" s="20"/>
      <c r="NFK94" s="22"/>
      <c r="NFL94" s="20"/>
      <c r="NFY94" s="22"/>
      <c r="NFZ94" s="20"/>
      <c r="NGM94" s="22"/>
      <c r="NGN94" s="20"/>
      <c r="NHA94" s="22"/>
      <c r="NHB94" s="20"/>
      <c r="NHO94" s="22"/>
      <c r="NHP94" s="20"/>
      <c r="NIC94" s="22"/>
      <c r="NID94" s="20"/>
      <c r="NIQ94" s="22"/>
      <c r="NIR94" s="20"/>
      <c r="NJE94" s="22"/>
      <c r="NJF94" s="20"/>
      <c r="NJS94" s="22"/>
      <c r="NJT94" s="20"/>
      <c r="NKG94" s="22"/>
      <c r="NKH94" s="20"/>
      <c r="NKU94" s="22"/>
      <c r="NKV94" s="20"/>
      <c r="NLI94" s="22"/>
      <c r="NLJ94" s="20"/>
      <c r="NLW94" s="22"/>
      <c r="NLX94" s="20"/>
      <c r="NMK94" s="22"/>
      <c r="NML94" s="20"/>
      <c r="NMY94" s="22"/>
      <c r="NMZ94" s="20"/>
      <c r="NNM94" s="22"/>
      <c r="NNN94" s="20"/>
      <c r="NOA94" s="22"/>
      <c r="NOB94" s="20"/>
      <c r="NOO94" s="22"/>
      <c r="NOP94" s="20"/>
      <c r="NPC94" s="22"/>
      <c r="NPD94" s="20"/>
      <c r="NPQ94" s="22"/>
      <c r="NPR94" s="20"/>
      <c r="NQE94" s="22"/>
      <c r="NQF94" s="20"/>
      <c r="NQS94" s="22"/>
      <c r="NQT94" s="20"/>
      <c r="NRG94" s="22"/>
      <c r="NRH94" s="20"/>
      <c r="NRU94" s="22"/>
      <c r="NRV94" s="20"/>
      <c r="NSI94" s="22"/>
      <c r="NSJ94" s="20"/>
      <c r="NSW94" s="22"/>
      <c r="NSX94" s="20"/>
      <c r="NTK94" s="22"/>
      <c r="NTL94" s="20"/>
      <c r="NTY94" s="22"/>
      <c r="NTZ94" s="20"/>
      <c r="NUM94" s="22"/>
      <c r="NUN94" s="20"/>
      <c r="NVA94" s="22"/>
      <c r="NVB94" s="20"/>
      <c r="NVO94" s="22"/>
      <c r="NVP94" s="20"/>
      <c r="NWC94" s="22"/>
      <c r="NWD94" s="20"/>
      <c r="NWQ94" s="22"/>
      <c r="NWR94" s="20"/>
      <c r="NXE94" s="22"/>
      <c r="NXF94" s="20"/>
      <c r="NXS94" s="22"/>
      <c r="NXT94" s="20"/>
      <c r="NYG94" s="22"/>
      <c r="NYH94" s="20"/>
      <c r="NYU94" s="22"/>
      <c r="NYV94" s="20"/>
      <c r="NZI94" s="22"/>
      <c r="NZJ94" s="20"/>
      <c r="NZW94" s="22"/>
      <c r="NZX94" s="20"/>
      <c r="OAK94" s="22"/>
      <c r="OAL94" s="20"/>
      <c r="OAY94" s="22"/>
      <c r="OAZ94" s="20"/>
      <c r="OBM94" s="22"/>
      <c r="OBN94" s="20"/>
      <c r="OCA94" s="22"/>
      <c r="OCB94" s="20"/>
      <c r="OCO94" s="22"/>
      <c r="OCP94" s="20"/>
      <c r="ODC94" s="22"/>
      <c r="ODD94" s="20"/>
      <c r="ODQ94" s="22"/>
      <c r="ODR94" s="20"/>
      <c r="OEE94" s="22"/>
      <c r="OEF94" s="20"/>
      <c r="OES94" s="22"/>
      <c r="OET94" s="20"/>
      <c r="OFG94" s="22"/>
      <c r="OFH94" s="20"/>
      <c r="OFU94" s="22"/>
      <c r="OFV94" s="20"/>
      <c r="OGI94" s="22"/>
      <c r="OGJ94" s="20"/>
      <c r="OGW94" s="22"/>
      <c r="OGX94" s="20"/>
      <c r="OHK94" s="22"/>
      <c r="OHL94" s="20"/>
      <c r="OHY94" s="22"/>
      <c r="OHZ94" s="20"/>
      <c r="OIM94" s="22"/>
      <c r="OIN94" s="20"/>
      <c r="OJA94" s="22"/>
      <c r="OJB94" s="20"/>
      <c r="OJO94" s="22"/>
      <c r="OJP94" s="20"/>
      <c r="OKC94" s="22"/>
      <c r="OKD94" s="20"/>
      <c r="OKQ94" s="22"/>
      <c r="OKR94" s="20"/>
      <c r="OLE94" s="22"/>
      <c r="OLF94" s="20"/>
      <c r="OLS94" s="22"/>
      <c r="OLT94" s="20"/>
      <c r="OMG94" s="22"/>
      <c r="OMH94" s="20"/>
      <c r="OMU94" s="22"/>
      <c r="OMV94" s="20"/>
      <c r="ONI94" s="22"/>
      <c r="ONJ94" s="20"/>
      <c r="ONW94" s="22"/>
      <c r="ONX94" s="20"/>
      <c r="OOK94" s="22"/>
      <c r="OOL94" s="20"/>
      <c r="OOY94" s="22"/>
      <c r="OOZ94" s="20"/>
      <c r="OPM94" s="22"/>
      <c r="OPN94" s="20"/>
      <c r="OQA94" s="22"/>
      <c r="OQB94" s="20"/>
      <c r="OQO94" s="22"/>
      <c r="OQP94" s="20"/>
      <c r="ORC94" s="22"/>
      <c r="ORD94" s="20"/>
      <c r="ORQ94" s="22"/>
      <c r="ORR94" s="20"/>
      <c r="OSE94" s="22"/>
      <c r="OSF94" s="20"/>
      <c r="OSS94" s="22"/>
      <c r="OST94" s="20"/>
      <c r="OTG94" s="22"/>
      <c r="OTH94" s="20"/>
      <c r="OTU94" s="22"/>
      <c r="OTV94" s="20"/>
      <c r="OUI94" s="22"/>
      <c r="OUJ94" s="20"/>
      <c r="OUW94" s="22"/>
      <c r="OUX94" s="20"/>
      <c r="OVK94" s="22"/>
      <c r="OVL94" s="20"/>
      <c r="OVY94" s="22"/>
      <c r="OVZ94" s="20"/>
      <c r="OWM94" s="22"/>
      <c r="OWN94" s="20"/>
      <c r="OXA94" s="22"/>
      <c r="OXB94" s="20"/>
      <c r="OXO94" s="22"/>
      <c r="OXP94" s="20"/>
      <c r="OYC94" s="22"/>
      <c r="OYD94" s="20"/>
      <c r="OYQ94" s="22"/>
      <c r="OYR94" s="20"/>
      <c r="OZE94" s="22"/>
      <c r="OZF94" s="20"/>
      <c r="OZS94" s="22"/>
      <c r="OZT94" s="20"/>
      <c r="PAG94" s="22"/>
      <c r="PAH94" s="20"/>
      <c r="PAU94" s="22"/>
      <c r="PAV94" s="20"/>
      <c r="PBI94" s="22"/>
      <c r="PBJ94" s="20"/>
      <c r="PBW94" s="22"/>
      <c r="PBX94" s="20"/>
      <c r="PCK94" s="22"/>
      <c r="PCL94" s="20"/>
      <c r="PCY94" s="22"/>
      <c r="PCZ94" s="20"/>
      <c r="PDM94" s="22"/>
      <c r="PDN94" s="20"/>
      <c r="PEA94" s="22"/>
      <c r="PEB94" s="20"/>
      <c r="PEO94" s="22"/>
      <c r="PEP94" s="20"/>
      <c r="PFC94" s="22"/>
      <c r="PFD94" s="20"/>
      <c r="PFQ94" s="22"/>
      <c r="PFR94" s="20"/>
      <c r="PGE94" s="22"/>
      <c r="PGF94" s="20"/>
      <c r="PGS94" s="22"/>
      <c r="PGT94" s="20"/>
      <c r="PHG94" s="22"/>
      <c r="PHH94" s="20"/>
      <c r="PHU94" s="22"/>
      <c r="PHV94" s="20"/>
      <c r="PII94" s="22"/>
      <c r="PIJ94" s="20"/>
      <c r="PIW94" s="22"/>
      <c r="PIX94" s="20"/>
      <c r="PJK94" s="22"/>
      <c r="PJL94" s="20"/>
      <c r="PJY94" s="22"/>
      <c r="PJZ94" s="20"/>
      <c r="PKM94" s="22"/>
      <c r="PKN94" s="20"/>
      <c r="PLA94" s="22"/>
      <c r="PLB94" s="20"/>
      <c r="PLO94" s="22"/>
      <c r="PLP94" s="20"/>
      <c r="PMC94" s="22"/>
      <c r="PMD94" s="20"/>
      <c r="PMQ94" s="22"/>
      <c r="PMR94" s="20"/>
      <c r="PNE94" s="22"/>
      <c r="PNF94" s="20"/>
      <c r="PNS94" s="22"/>
      <c r="PNT94" s="20"/>
      <c r="POG94" s="22"/>
      <c r="POH94" s="20"/>
      <c r="POU94" s="22"/>
      <c r="POV94" s="20"/>
      <c r="PPI94" s="22"/>
      <c r="PPJ94" s="20"/>
      <c r="PPW94" s="22"/>
      <c r="PPX94" s="20"/>
      <c r="PQK94" s="22"/>
      <c r="PQL94" s="20"/>
      <c r="PQY94" s="22"/>
      <c r="PQZ94" s="20"/>
      <c r="PRM94" s="22"/>
      <c r="PRN94" s="20"/>
      <c r="PSA94" s="22"/>
      <c r="PSB94" s="20"/>
      <c r="PSO94" s="22"/>
      <c r="PSP94" s="20"/>
      <c r="PTC94" s="22"/>
      <c r="PTD94" s="20"/>
      <c r="PTQ94" s="22"/>
      <c r="PTR94" s="20"/>
      <c r="PUE94" s="22"/>
      <c r="PUF94" s="20"/>
      <c r="PUS94" s="22"/>
      <c r="PUT94" s="20"/>
      <c r="PVG94" s="22"/>
      <c r="PVH94" s="20"/>
      <c r="PVU94" s="22"/>
      <c r="PVV94" s="20"/>
      <c r="PWI94" s="22"/>
      <c r="PWJ94" s="20"/>
      <c r="PWW94" s="22"/>
      <c r="PWX94" s="20"/>
      <c r="PXK94" s="22"/>
      <c r="PXL94" s="20"/>
      <c r="PXY94" s="22"/>
      <c r="PXZ94" s="20"/>
      <c r="PYM94" s="22"/>
      <c r="PYN94" s="20"/>
      <c r="PZA94" s="22"/>
      <c r="PZB94" s="20"/>
      <c r="PZO94" s="22"/>
      <c r="PZP94" s="20"/>
      <c r="QAC94" s="22"/>
      <c r="QAD94" s="20"/>
      <c r="QAQ94" s="22"/>
      <c r="QAR94" s="20"/>
      <c r="QBE94" s="22"/>
      <c r="QBF94" s="20"/>
      <c r="QBS94" s="22"/>
      <c r="QBT94" s="20"/>
      <c r="QCG94" s="22"/>
      <c r="QCH94" s="20"/>
      <c r="QCU94" s="22"/>
      <c r="QCV94" s="20"/>
      <c r="QDI94" s="22"/>
      <c r="QDJ94" s="20"/>
      <c r="QDW94" s="22"/>
      <c r="QDX94" s="20"/>
      <c r="QEK94" s="22"/>
      <c r="QEL94" s="20"/>
      <c r="QEY94" s="22"/>
      <c r="QEZ94" s="20"/>
      <c r="QFM94" s="22"/>
      <c r="QFN94" s="20"/>
      <c r="QGA94" s="22"/>
      <c r="QGB94" s="20"/>
      <c r="QGO94" s="22"/>
      <c r="QGP94" s="20"/>
      <c r="QHC94" s="22"/>
      <c r="QHD94" s="20"/>
      <c r="QHQ94" s="22"/>
      <c r="QHR94" s="20"/>
      <c r="QIE94" s="22"/>
      <c r="QIF94" s="20"/>
      <c r="QIS94" s="22"/>
      <c r="QIT94" s="20"/>
      <c r="QJG94" s="22"/>
      <c r="QJH94" s="20"/>
      <c r="QJU94" s="22"/>
      <c r="QJV94" s="20"/>
      <c r="QKI94" s="22"/>
      <c r="QKJ94" s="20"/>
      <c r="QKW94" s="22"/>
      <c r="QKX94" s="20"/>
      <c r="QLK94" s="22"/>
      <c r="QLL94" s="20"/>
      <c r="QLY94" s="22"/>
      <c r="QLZ94" s="20"/>
      <c r="QMM94" s="22"/>
      <c r="QMN94" s="20"/>
      <c r="QNA94" s="22"/>
      <c r="QNB94" s="20"/>
      <c r="QNO94" s="22"/>
      <c r="QNP94" s="20"/>
      <c r="QOC94" s="22"/>
      <c r="QOD94" s="20"/>
      <c r="QOQ94" s="22"/>
      <c r="QOR94" s="20"/>
      <c r="QPE94" s="22"/>
      <c r="QPF94" s="20"/>
      <c r="QPS94" s="22"/>
      <c r="QPT94" s="20"/>
      <c r="QQG94" s="22"/>
      <c r="QQH94" s="20"/>
      <c r="QQU94" s="22"/>
      <c r="QQV94" s="20"/>
      <c r="QRI94" s="22"/>
      <c r="QRJ94" s="20"/>
      <c r="QRW94" s="22"/>
      <c r="QRX94" s="20"/>
      <c r="QSK94" s="22"/>
      <c r="QSL94" s="20"/>
      <c r="QSY94" s="22"/>
      <c r="QSZ94" s="20"/>
      <c r="QTM94" s="22"/>
      <c r="QTN94" s="20"/>
      <c r="QUA94" s="22"/>
      <c r="QUB94" s="20"/>
      <c r="QUO94" s="22"/>
      <c r="QUP94" s="20"/>
      <c r="QVC94" s="22"/>
      <c r="QVD94" s="20"/>
      <c r="QVQ94" s="22"/>
      <c r="QVR94" s="20"/>
      <c r="QWE94" s="22"/>
      <c r="QWF94" s="20"/>
      <c r="QWS94" s="22"/>
      <c r="QWT94" s="20"/>
      <c r="QXG94" s="22"/>
      <c r="QXH94" s="20"/>
      <c r="QXU94" s="22"/>
      <c r="QXV94" s="20"/>
      <c r="QYI94" s="22"/>
      <c r="QYJ94" s="20"/>
      <c r="QYW94" s="22"/>
      <c r="QYX94" s="20"/>
      <c r="QZK94" s="22"/>
      <c r="QZL94" s="20"/>
      <c r="QZY94" s="22"/>
      <c r="QZZ94" s="20"/>
      <c r="RAM94" s="22"/>
      <c r="RAN94" s="20"/>
      <c r="RBA94" s="22"/>
      <c r="RBB94" s="20"/>
      <c r="RBO94" s="22"/>
      <c r="RBP94" s="20"/>
      <c r="RCC94" s="22"/>
      <c r="RCD94" s="20"/>
      <c r="RCQ94" s="22"/>
      <c r="RCR94" s="20"/>
      <c r="RDE94" s="22"/>
      <c r="RDF94" s="20"/>
      <c r="RDS94" s="22"/>
      <c r="RDT94" s="20"/>
      <c r="REG94" s="22"/>
      <c r="REH94" s="20"/>
      <c r="REU94" s="22"/>
      <c r="REV94" s="20"/>
      <c r="RFI94" s="22"/>
      <c r="RFJ94" s="20"/>
      <c r="RFW94" s="22"/>
      <c r="RFX94" s="20"/>
      <c r="RGK94" s="22"/>
      <c r="RGL94" s="20"/>
      <c r="RGY94" s="22"/>
      <c r="RGZ94" s="20"/>
      <c r="RHM94" s="22"/>
      <c r="RHN94" s="20"/>
      <c r="RIA94" s="22"/>
      <c r="RIB94" s="20"/>
      <c r="RIO94" s="22"/>
      <c r="RIP94" s="20"/>
      <c r="RJC94" s="22"/>
      <c r="RJD94" s="20"/>
      <c r="RJQ94" s="22"/>
      <c r="RJR94" s="20"/>
      <c r="RKE94" s="22"/>
      <c r="RKF94" s="20"/>
      <c r="RKS94" s="22"/>
      <c r="RKT94" s="20"/>
      <c r="RLG94" s="22"/>
      <c r="RLH94" s="20"/>
      <c r="RLU94" s="22"/>
      <c r="RLV94" s="20"/>
      <c r="RMI94" s="22"/>
      <c r="RMJ94" s="20"/>
      <c r="RMW94" s="22"/>
      <c r="RMX94" s="20"/>
      <c r="RNK94" s="22"/>
      <c r="RNL94" s="20"/>
      <c r="RNY94" s="22"/>
      <c r="RNZ94" s="20"/>
      <c r="ROM94" s="22"/>
      <c r="RON94" s="20"/>
      <c r="RPA94" s="22"/>
      <c r="RPB94" s="20"/>
      <c r="RPO94" s="22"/>
      <c r="RPP94" s="20"/>
      <c r="RQC94" s="22"/>
      <c r="RQD94" s="20"/>
      <c r="RQQ94" s="22"/>
      <c r="RQR94" s="20"/>
      <c r="RRE94" s="22"/>
      <c r="RRF94" s="20"/>
      <c r="RRS94" s="22"/>
      <c r="RRT94" s="20"/>
      <c r="RSG94" s="22"/>
      <c r="RSH94" s="20"/>
      <c r="RSU94" s="22"/>
      <c r="RSV94" s="20"/>
      <c r="RTI94" s="22"/>
      <c r="RTJ94" s="20"/>
      <c r="RTW94" s="22"/>
      <c r="RTX94" s="20"/>
      <c r="RUK94" s="22"/>
      <c r="RUL94" s="20"/>
      <c r="RUY94" s="22"/>
      <c r="RUZ94" s="20"/>
      <c r="RVM94" s="22"/>
      <c r="RVN94" s="20"/>
      <c r="RWA94" s="22"/>
      <c r="RWB94" s="20"/>
      <c r="RWO94" s="22"/>
      <c r="RWP94" s="20"/>
      <c r="RXC94" s="22"/>
      <c r="RXD94" s="20"/>
      <c r="RXQ94" s="22"/>
      <c r="RXR94" s="20"/>
      <c r="RYE94" s="22"/>
      <c r="RYF94" s="20"/>
      <c r="RYS94" s="22"/>
      <c r="RYT94" s="20"/>
      <c r="RZG94" s="22"/>
      <c r="RZH94" s="20"/>
      <c r="RZU94" s="22"/>
      <c r="RZV94" s="20"/>
      <c r="SAI94" s="22"/>
      <c r="SAJ94" s="20"/>
      <c r="SAW94" s="22"/>
      <c r="SAX94" s="20"/>
      <c r="SBK94" s="22"/>
      <c r="SBL94" s="20"/>
      <c r="SBY94" s="22"/>
      <c r="SBZ94" s="20"/>
      <c r="SCM94" s="22"/>
      <c r="SCN94" s="20"/>
      <c r="SDA94" s="22"/>
      <c r="SDB94" s="20"/>
      <c r="SDO94" s="22"/>
      <c r="SDP94" s="20"/>
      <c r="SEC94" s="22"/>
      <c r="SED94" s="20"/>
      <c r="SEQ94" s="22"/>
      <c r="SER94" s="20"/>
      <c r="SFE94" s="22"/>
      <c r="SFF94" s="20"/>
      <c r="SFS94" s="22"/>
      <c r="SFT94" s="20"/>
      <c r="SGG94" s="22"/>
      <c r="SGH94" s="20"/>
      <c r="SGU94" s="22"/>
      <c r="SGV94" s="20"/>
      <c r="SHI94" s="22"/>
      <c r="SHJ94" s="20"/>
      <c r="SHW94" s="22"/>
      <c r="SHX94" s="20"/>
      <c r="SIK94" s="22"/>
      <c r="SIL94" s="20"/>
      <c r="SIY94" s="22"/>
      <c r="SIZ94" s="20"/>
      <c r="SJM94" s="22"/>
      <c r="SJN94" s="20"/>
      <c r="SKA94" s="22"/>
      <c r="SKB94" s="20"/>
      <c r="SKO94" s="22"/>
      <c r="SKP94" s="20"/>
      <c r="SLC94" s="22"/>
      <c r="SLD94" s="20"/>
      <c r="SLQ94" s="22"/>
      <c r="SLR94" s="20"/>
      <c r="SME94" s="22"/>
      <c r="SMF94" s="20"/>
      <c r="SMS94" s="22"/>
      <c r="SMT94" s="20"/>
      <c r="SNG94" s="22"/>
      <c r="SNH94" s="20"/>
      <c r="SNU94" s="22"/>
      <c r="SNV94" s="20"/>
      <c r="SOI94" s="22"/>
      <c r="SOJ94" s="20"/>
      <c r="SOW94" s="22"/>
      <c r="SOX94" s="20"/>
      <c r="SPK94" s="22"/>
      <c r="SPL94" s="20"/>
      <c r="SPY94" s="22"/>
      <c r="SPZ94" s="20"/>
      <c r="SQM94" s="22"/>
      <c r="SQN94" s="20"/>
      <c r="SRA94" s="22"/>
      <c r="SRB94" s="20"/>
      <c r="SRO94" s="22"/>
      <c r="SRP94" s="20"/>
      <c r="SSC94" s="22"/>
      <c r="SSD94" s="20"/>
      <c r="SSQ94" s="22"/>
      <c r="SSR94" s="20"/>
      <c r="STE94" s="22"/>
      <c r="STF94" s="20"/>
      <c r="STS94" s="22"/>
      <c r="STT94" s="20"/>
      <c r="SUG94" s="22"/>
      <c r="SUH94" s="20"/>
      <c r="SUU94" s="22"/>
      <c r="SUV94" s="20"/>
      <c r="SVI94" s="22"/>
      <c r="SVJ94" s="20"/>
      <c r="SVW94" s="22"/>
      <c r="SVX94" s="20"/>
      <c r="SWK94" s="22"/>
      <c r="SWL94" s="20"/>
      <c r="SWY94" s="22"/>
      <c r="SWZ94" s="20"/>
      <c r="SXM94" s="22"/>
      <c r="SXN94" s="20"/>
      <c r="SYA94" s="22"/>
      <c r="SYB94" s="20"/>
      <c r="SYO94" s="22"/>
      <c r="SYP94" s="20"/>
      <c r="SZC94" s="22"/>
      <c r="SZD94" s="20"/>
      <c r="SZQ94" s="22"/>
      <c r="SZR94" s="20"/>
      <c r="TAE94" s="22"/>
      <c r="TAF94" s="20"/>
      <c r="TAS94" s="22"/>
      <c r="TAT94" s="20"/>
      <c r="TBG94" s="22"/>
      <c r="TBH94" s="20"/>
      <c r="TBU94" s="22"/>
      <c r="TBV94" s="20"/>
      <c r="TCI94" s="22"/>
      <c r="TCJ94" s="20"/>
      <c r="TCW94" s="22"/>
      <c r="TCX94" s="20"/>
      <c r="TDK94" s="22"/>
      <c r="TDL94" s="20"/>
      <c r="TDY94" s="22"/>
      <c r="TDZ94" s="20"/>
      <c r="TEM94" s="22"/>
      <c r="TEN94" s="20"/>
      <c r="TFA94" s="22"/>
      <c r="TFB94" s="20"/>
      <c r="TFO94" s="22"/>
      <c r="TFP94" s="20"/>
      <c r="TGC94" s="22"/>
      <c r="TGD94" s="20"/>
      <c r="TGQ94" s="22"/>
      <c r="TGR94" s="20"/>
      <c r="THE94" s="22"/>
      <c r="THF94" s="20"/>
      <c r="THS94" s="22"/>
      <c r="THT94" s="20"/>
      <c r="TIG94" s="22"/>
      <c r="TIH94" s="20"/>
      <c r="TIU94" s="22"/>
      <c r="TIV94" s="20"/>
      <c r="TJI94" s="22"/>
      <c r="TJJ94" s="20"/>
      <c r="TJW94" s="22"/>
      <c r="TJX94" s="20"/>
      <c r="TKK94" s="22"/>
      <c r="TKL94" s="20"/>
      <c r="TKY94" s="22"/>
      <c r="TKZ94" s="20"/>
      <c r="TLM94" s="22"/>
      <c r="TLN94" s="20"/>
      <c r="TMA94" s="22"/>
      <c r="TMB94" s="20"/>
      <c r="TMO94" s="22"/>
      <c r="TMP94" s="20"/>
      <c r="TNC94" s="22"/>
      <c r="TND94" s="20"/>
      <c r="TNQ94" s="22"/>
      <c r="TNR94" s="20"/>
      <c r="TOE94" s="22"/>
      <c r="TOF94" s="20"/>
      <c r="TOS94" s="22"/>
      <c r="TOT94" s="20"/>
      <c r="TPG94" s="22"/>
      <c r="TPH94" s="20"/>
      <c r="TPU94" s="22"/>
      <c r="TPV94" s="20"/>
      <c r="TQI94" s="22"/>
      <c r="TQJ94" s="20"/>
      <c r="TQW94" s="22"/>
      <c r="TQX94" s="20"/>
      <c r="TRK94" s="22"/>
      <c r="TRL94" s="20"/>
      <c r="TRY94" s="22"/>
      <c r="TRZ94" s="20"/>
      <c r="TSM94" s="22"/>
      <c r="TSN94" s="20"/>
      <c r="TTA94" s="22"/>
      <c r="TTB94" s="20"/>
      <c r="TTO94" s="22"/>
      <c r="TTP94" s="20"/>
      <c r="TUC94" s="22"/>
      <c r="TUD94" s="20"/>
      <c r="TUQ94" s="22"/>
      <c r="TUR94" s="20"/>
      <c r="TVE94" s="22"/>
      <c r="TVF94" s="20"/>
      <c r="TVS94" s="22"/>
      <c r="TVT94" s="20"/>
      <c r="TWG94" s="22"/>
      <c r="TWH94" s="20"/>
      <c r="TWU94" s="22"/>
      <c r="TWV94" s="20"/>
      <c r="TXI94" s="22"/>
      <c r="TXJ94" s="20"/>
      <c r="TXW94" s="22"/>
      <c r="TXX94" s="20"/>
      <c r="TYK94" s="22"/>
      <c r="TYL94" s="20"/>
      <c r="TYY94" s="22"/>
      <c r="TYZ94" s="20"/>
      <c r="TZM94" s="22"/>
      <c r="TZN94" s="20"/>
      <c r="UAA94" s="22"/>
      <c r="UAB94" s="20"/>
      <c r="UAO94" s="22"/>
      <c r="UAP94" s="20"/>
      <c r="UBC94" s="22"/>
      <c r="UBD94" s="20"/>
      <c r="UBQ94" s="22"/>
      <c r="UBR94" s="20"/>
      <c r="UCE94" s="22"/>
      <c r="UCF94" s="20"/>
      <c r="UCS94" s="22"/>
      <c r="UCT94" s="20"/>
      <c r="UDG94" s="22"/>
      <c r="UDH94" s="20"/>
      <c r="UDU94" s="22"/>
      <c r="UDV94" s="20"/>
      <c r="UEI94" s="22"/>
      <c r="UEJ94" s="20"/>
      <c r="UEW94" s="22"/>
      <c r="UEX94" s="20"/>
      <c r="UFK94" s="22"/>
      <c r="UFL94" s="20"/>
      <c r="UFY94" s="22"/>
      <c r="UFZ94" s="20"/>
      <c r="UGM94" s="22"/>
      <c r="UGN94" s="20"/>
      <c r="UHA94" s="22"/>
      <c r="UHB94" s="20"/>
      <c r="UHO94" s="22"/>
      <c r="UHP94" s="20"/>
      <c r="UIC94" s="22"/>
      <c r="UID94" s="20"/>
      <c r="UIQ94" s="22"/>
      <c r="UIR94" s="20"/>
      <c r="UJE94" s="22"/>
      <c r="UJF94" s="20"/>
      <c r="UJS94" s="22"/>
      <c r="UJT94" s="20"/>
      <c r="UKG94" s="22"/>
      <c r="UKH94" s="20"/>
      <c r="UKU94" s="22"/>
      <c r="UKV94" s="20"/>
      <c r="ULI94" s="22"/>
      <c r="ULJ94" s="20"/>
      <c r="ULW94" s="22"/>
      <c r="ULX94" s="20"/>
      <c r="UMK94" s="22"/>
      <c r="UML94" s="20"/>
      <c r="UMY94" s="22"/>
      <c r="UMZ94" s="20"/>
      <c r="UNM94" s="22"/>
      <c r="UNN94" s="20"/>
      <c r="UOA94" s="22"/>
      <c r="UOB94" s="20"/>
      <c r="UOO94" s="22"/>
      <c r="UOP94" s="20"/>
      <c r="UPC94" s="22"/>
      <c r="UPD94" s="20"/>
      <c r="UPQ94" s="22"/>
      <c r="UPR94" s="20"/>
      <c r="UQE94" s="22"/>
      <c r="UQF94" s="20"/>
      <c r="UQS94" s="22"/>
      <c r="UQT94" s="20"/>
      <c r="URG94" s="22"/>
      <c r="URH94" s="20"/>
      <c r="URU94" s="22"/>
      <c r="URV94" s="20"/>
      <c r="USI94" s="22"/>
      <c r="USJ94" s="20"/>
      <c r="USW94" s="22"/>
      <c r="USX94" s="20"/>
      <c r="UTK94" s="22"/>
      <c r="UTL94" s="20"/>
      <c r="UTY94" s="22"/>
      <c r="UTZ94" s="20"/>
      <c r="UUM94" s="22"/>
      <c r="UUN94" s="20"/>
      <c r="UVA94" s="22"/>
      <c r="UVB94" s="20"/>
      <c r="UVO94" s="22"/>
      <c r="UVP94" s="20"/>
      <c r="UWC94" s="22"/>
      <c r="UWD94" s="20"/>
      <c r="UWQ94" s="22"/>
      <c r="UWR94" s="20"/>
      <c r="UXE94" s="22"/>
      <c r="UXF94" s="20"/>
      <c r="UXS94" s="22"/>
      <c r="UXT94" s="20"/>
      <c r="UYG94" s="22"/>
      <c r="UYH94" s="20"/>
      <c r="UYU94" s="22"/>
      <c r="UYV94" s="20"/>
      <c r="UZI94" s="22"/>
      <c r="UZJ94" s="20"/>
      <c r="UZW94" s="22"/>
      <c r="UZX94" s="20"/>
      <c r="VAK94" s="22"/>
      <c r="VAL94" s="20"/>
      <c r="VAY94" s="22"/>
      <c r="VAZ94" s="20"/>
      <c r="VBM94" s="22"/>
      <c r="VBN94" s="20"/>
      <c r="VCA94" s="22"/>
      <c r="VCB94" s="20"/>
      <c r="VCO94" s="22"/>
      <c r="VCP94" s="20"/>
      <c r="VDC94" s="22"/>
      <c r="VDD94" s="20"/>
      <c r="VDQ94" s="22"/>
      <c r="VDR94" s="20"/>
      <c r="VEE94" s="22"/>
      <c r="VEF94" s="20"/>
      <c r="VES94" s="22"/>
      <c r="VET94" s="20"/>
      <c r="VFG94" s="22"/>
      <c r="VFH94" s="20"/>
      <c r="VFU94" s="22"/>
      <c r="VFV94" s="20"/>
      <c r="VGI94" s="22"/>
      <c r="VGJ94" s="20"/>
      <c r="VGW94" s="22"/>
      <c r="VGX94" s="20"/>
      <c r="VHK94" s="22"/>
      <c r="VHL94" s="20"/>
      <c r="VHY94" s="22"/>
      <c r="VHZ94" s="20"/>
      <c r="VIM94" s="22"/>
      <c r="VIN94" s="20"/>
      <c r="VJA94" s="22"/>
      <c r="VJB94" s="20"/>
      <c r="VJO94" s="22"/>
      <c r="VJP94" s="20"/>
      <c r="VKC94" s="22"/>
      <c r="VKD94" s="20"/>
      <c r="VKQ94" s="22"/>
      <c r="VKR94" s="20"/>
      <c r="VLE94" s="22"/>
      <c r="VLF94" s="20"/>
      <c r="VLS94" s="22"/>
      <c r="VLT94" s="20"/>
      <c r="VMG94" s="22"/>
      <c r="VMH94" s="20"/>
      <c r="VMU94" s="22"/>
      <c r="VMV94" s="20"/>
      <c r="VNI94" s="22"/>
      <c r="VNJ94" s="20"/>
      <c r="VNW94" s="22"/>
      <c r="VNX94" s="20"/>
      <c r="VOK94" s="22"/>
      <c r="VOL94" s="20"/>
      <c r="VOY94" s="22"/>
      <c r="VOZ94" s="20"/>
      <c r="VPM94" s="22"/>
      <c r="VPN94" s="20"/>
      <c r="VQA94" s="22"/>
      <c r="VQB94" s="20"/>
      <c r="VQO94" s="22"/>
      <c r="VQP94" s="20"/>
      <c r="VRC94" s="22"/>
      <c r="VRD94" s="20"/>
      <c r="VRQ94" s="22"/>
      <c r="VRR94" s="20"/>
      <c r="VSE94" s="22"/>
      <c r="VSF94" s="20"/>
      <c r="VSS94" s="22"/>
      <c r="VST94" s="20"/>
      <c r="VTG94" s="22"/>
      <c r="VTH94" s="20"/>
      <c r="VTU94" s="22"/>
      <c r="VTV94" s="20"/>
      <c r="VUI94" s="22"/>
      <c r="VUJ94" s="20"/>
      <c r="VUW94" s="22"/>
      <c r="VUX94" s="20"/>
      <c r="VVK94" s="22"/>
      <c r="VVL94" s="20"/>
      <c r="VVY94" s="22"/>
      <c r="VVZ94" s="20"/>
      <c r="VWM94" s="22"/>
      <c r="VWN94" s="20"/>
      <c r="VXA94" s="22"/>
      <c r="VXB94" s="20"/>
      <c r="VXO94" s="22"/>
      <c r="VXP94" s="20"/>
      <c r="VYC94" s="22"/>
      <c r="VYD94" s="20"/>
      <c r="VYQ94" s="22"/>
      <c r="VYR94" s="20"/>
      <c r="VZE94" s="22"/>
      <c r="VZF94" s="20"/>
      <c r="VZS94" s="22"/>
      <c r="VZT94" s="20"/>
      <c r="WAG94" s="22"/>
      <c r="WAH94" s="20"/>
      <c r="WAU94" s="22"/>
      <c r="WAV94" s="20"/>
      <c r="WBI94" s="22"/>
      <c r="WBJ94" s="20"/>
      <c r="WBW94" s="22"/>
      <c r="WBX94" s="20"/>
      <c r="WCK94" s="22"/>
      <c r="WCL94" s="20"/>
      <c r="WCY94" s="22"/>
      <c r="WCZ94" s="20"/>
      <c r="WDM94" s="22"/>
      <c r="WDN94" s="20"/>
      <c r="WEA94" s="22"/>
      <c r="WEB94" s="20"/>
      <c r="WEO94" s="22"/>
      <c r="WEP94" s="20"/>
      <c r="WFC94" s="22"/>
      <c r="WFD94" s="20"/>
      <c r="WFQ94" s="22"/>
      <c r="WFR94" s="20"/>
      <c r="WGE94" s="22"/>
      <c r="WGF94" s="20"/>
      <c r="WGS94" s="22"/>
      <c r="WGT94" s="20"/>
      <c r="WHG94" s="22"/>
      <c r="WHH94" s="20"/>
      <c r="WHU94" s="22"/>
      <c r="WHV94" s="20"/>
      <c r="WII94" s="22"/>
      <c r="WIJ94" s="20"/>
      <c r="WIW94" s="22"/>
      <c r="WIX94" s="20"/>
      <c r="WJK94" s="22"/>
      <c r="WJL94" s="20"/>
      <c r="WJY94" s="22"/>
      <c r="WJZ94" s="20"/>
      <c r="WKM94" s="22"/>
      <c r="WKN94" s="20"/>
      <c r="WLA94" s="22"/>
      <c r="WLB94" s="20"/>
      <c r="WLO94" s="22"/>
      <c r="WLP94" s="20"/>
      <c r="WMC94" s="22"/>
      <c r="WMD94" s="20"/>
      <c r="WMQ94" s="22"/>
      <c r="WMR94" s="20"/>
      <c r="WNE94" s="22"/>
      <c r="WNF94" s="20"/>
      <c r="WNS94" s="22"/>
      <c r="WNT94" s="20"/>
      <c r="WOG94" s="22"/>
      <c r="WOH94" s="20"/>
      <c r="WOU94" s="22"/>
      <c r="WOV94" s="20"/>
      <c r="WPI94" s="22"/>
      <c r="WPJ94" s="20"/>
      <c r="WPW94" s="22"/>
      <c r="WPX94" s="20"/>
      <c r="WQK94" s="22"/>
      <c r="WQL94" s="20"/>
      <c r="WQY94" s="22"/>
      <c r="WQZ94" s="20"/>
      <c r="WRM94" s="22"/>
      <c r="WRN94" s="20"/>
      <c r="WSA94" s="22"/>
      <c r="WSB94" s="20"/>
      <c r="WSO94" s="22"/>
      <c r="WSP94" s="20"/>
      <c r="WTC94" s="22"/>
      <c r="WTD94" s="20"/>
      <c r="WTQ94" s="22"/>
      <c r="WTR94" s="20"/>
      <c r="WUE94" s="22"/>
      <c r="WUF94" s="20"/>
      <c r="WUS94" s="22"/>
      <c r="WUT94" s="20"/>
      <c r="WVG94" s="22"/>
      <c r="WVH94" s="20"/>
      <c r="WVU94" s="22"/>
      <c r="WVV94" s="20"/>
      <c r="WWI94" s="22"/>
      <c r="WWJ94" s="20"/>
      <c r="WWW94" s="22"/>
      <c r="WWX94" s="20"/>
      <c r="WXK94" s="22"/>
      <c r="WXL94" s="20"/>
      <c r="WXY94" s="22"/>
      <c r="WXZ94" s="20"/>
      <c r="WYM94" s="22"/>
      <c r="WYN94" s="20"/>
      <c r="WZA94" s="22"/>
      <c r="WZB94" s="20"/>
      <c r="WZO94" s="22"/>
      <c r="WZP94" s="20"/>
      <c r="XAC94" s="22"/>
      <c r="XAD94" s="20"/>
      <c r="XAQ94" s="22"/>
      <c r="XAR94" s="20"/>
      <c r="XBE94" s="22"/>
      <c r="XBF94" s="20"/>
      <c r="XBS94" s="22"/>
      <c r="XBT94" s="20"/>
      <c r="XCG94" s="22"/>
      <c r="XCH94" s="20"/>
      <c r="XCU94" s="22"/>
      <c r="XCV94" s="20"/>
      <c r="XDI94" s="22"/>
      <c r="XDJ94" s="20"/>
      <c r="XDW94" s="22"/>
      <c r="XDX94" s="20"/>
      <c r="XEK94" s="22"/>
      <c r="XEL94" s="20"/>
      <c r="XEY94" s="22"/>
      <c r="XEZ94" s="20"/>
    </row>
    <row r="95" spans="1:1022 1035:2044 2057:3066 3079:4088 4101:5110 5123:6132 6145:7168 7181:8190 8203:9212 9225:10234 10247:11256 11269:12278 12291:13300 13313:14336 14349:15358 15371:16380" x14ac:dyDescent="0.3">
      <c r="A95" s="53" t="s">
        <v>23</v>
      </c>
      <c r="B95" s="40">
        <v>0</v>
      </c>
      <c r="C95" s="40">
        <v>0</v>
      </c>
      <c r="D95" s="40">
        <v>0</v>
      </c>
      <c r="E95" s="40">
        <v>0</v>
      </c>
      <c r="F95" s="40">
        <v>0</v>
      </c>
      <c r="G95" s="40">
        <v>0</v>
      </c>
      <c r="H95" s="40">
        <v>0</v>
      </c>
      <c r="I95" s="40">
        <v>0</v>
      </c>
      <c r="J95" s="40">
        <v>0</v>
      </c>
      <c r="K95" s="40">
        <v>0</v>
      </c>
      <c r="L95" s="40">
        <v>0</v>
      </c>
      <c r="M95" s="40">
        <v>0</v>
      </c>
      <c r="N95" s="40">
        <f>SUM('Buget personal'!$B95:$M95)</f>
        <v>0</v>
      </c>
    </row>
    <row r="96" spans="1:1022 1035:2044 2057:3066 3079:4088 4101:5110 5123:6132 6145:7168 7181:8190 8203:9212 9225:10234 10247:11256 11269:12278 12291:13300 13313:14336 14349:15358 15371:16380" ht="19" thickBot="1" x14ac:dyDescent="0.35">
      <c r="A96" s="53" t="s">
        <v>23</v>
      </c>
      <c r="B96" s="40">
        <v>0</v>
      </c>
      <c r="C96" s="40">
        <v>0</v>
      </c>
      <c r="D96" s="40">
        <v>0</v>
      </c>
      <c r="E96" s="40">
        <v>0</v>
      </c>
      <c r="F96" s="40">
        <v>0</v>
      </c>
      <c r="G96" s="40">
        <v>0</v>
      </c>
      <c r="H96" s="40">
        <v>0</v>
      </c>
      <c r="I96" s="40">
        <v>0</v>
      </c>
      <c r="J96" s="40">
        <v>0</v>
      </c>
      <c r="K96" s="40">
        <v>0</v>
      </c>
      <c r="L96" s="40">
        <v>0</v>
      </c>
      <c r="M96" s="40">
        <v>0</v>
      </c>
      <c r="N96" s="46">
        <f>SUM('Buget personal'!$B96:$M96)</f>
        <v>0</v>
      </c>
    </row>
    <row r="97" spans="1:1022 1035:2044 2057:3066 3079:4088 4101:5110 5123:6132 6145:7168 7181:8190 8203:9212 9225:10234 10247:11256 11269:12278 12291:13300 13313:14336 14349:15358 15371:16380" s="7" customFormat="1" ht="20.399999999999999" customHeight="1" x14ac:dyDescent="0.45">
      <c r="A97" s="35" t="s">
        <v>89</v>
      </c>
      <c r="B97" s="41">
        <f>SUBTOTAL(109,Table11[Ian])</f>
        <v>0</v>
      </c>
      <c r="C97" s="41">
        <f>SUBTOTAL(109,Table11[Feb])</f>
        <v>0</v>
      </c>
      <c r="D97" s="41">
        <f>SUBTOTAL(109,Table11[Martie])</f>
        <v>0</v>
      </c>
      <c r="E97" s="41">
        <f>SUBTOTAL(109,Table11[Aprilie])</f>
        <v>0</v>
      </c>
      <c r="F97" s="41">
        <f>SUBTOTAL(109,Table11[Mai])</f>
        <v>0</v>
      </c>
      <c r="G97" s="41">
        <f>SUBTOTAL(109,Table11[Iunie])</f>
        <v>0</v>
      </c>
      <c r="H97" s="41">
        <f>SUBTOTAL(109,Table11[Iulie])</f>
        <v>0</v>
      </c>
      <c r="I97" s="41">
        <f>SUBTOTAL(109,Table11[Aug])</f>
        <v>0</v>
      </c>
      <c r="J97" s="41">
        <f>SUBTOTAL(109,Table11[Sept])</f>
        <v>0</v>
      </c>
      <c r="K97" s="41">
        <f>SUBTOTAL(109,Table11[Oct])</f>
        <v>0</v>
      </c>
      <c r="L97" s="41">
        <f>SUBTOTAL(109,Table11[Nov])</f>
        <v>0</v>
      </c>
      <c r="M97" s="41">
        <f>SUBTOTAL(109,Table11[Dec])</f>
        <v>0</v>
      </c>
      <c r="N97" s="41">
        <f>SUBTOTAL(109,Table11[An])</f>
        <v>0</v>
      </c>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row>
    <row r="98" spans="1:1022 1035:2044 2057:3066 3079:4088 4101:5110 5123:6132 6145:7168 7181:8190 8203:9212 9225:10234 10247:11256 11269:12278 12291:13300 13313:14336 14349:15358 15371:16380" s="21" customFormat="1" ht="21.5" thickBot="1" x14ac:dyDescent="0.35">
      <c r="A98" s="20" t="s">
        <v>116</v>
      </c>
      <c r="B98" s="44" t="s">
        <v>0</v>
      </c>
      <c r="C98" s="44" t="s">
        <v>1</v>
      </c>
      <c r="D98" s="44" t="s">
        <v>2</v>
      </c>
      <c r="E98" s="44" t="s">
        <v>3</v>
      </c>
      <c r="F98" s="44" t="s">
        <v>4</v>
      </c>
      <c r="G98" s="44" t="s">
        <v>5</v>
      </c>
      <c r="H98" s="44" t="s">
        <v>6</v>
      </c>
      <c r="I98" s="44" t="s">
        <v>7</v>
      </c>
      <c r="J98" s="44" t="s">
        <v>8</v>
      </c>
      <c r="K98" s="44" t="s">
        <v>9</v>
      </c>
      <c r="L98" s="44" t="s">
        <v>10</v>
      </c>
      <c r="M98" s="44" t="s">
        <v>11</v>
      </c>
      <c r="N98" s="45" t="s">
        <v>12</v>
      </c>
      <c r="O98" s="32"/>
      <c r="P98" s="32"/>
      <c r="Q98" s="32"/>
      <c r="R98" s="32"/>
      <c r="S98" s="32"/>
      <c r="T98" s="32"/>
      <c r="U98" s="32"/>
      <c r="V98" s="32"/>
      <c r="W98" s="32"/>
      <c r="X98" s="32"/>
      <c r="Y98" s="32"/>
      <c r="Z98" s="32"/>
      <c r="AA98" s="33"/>
      <c r="AB98" s="31"/>
      <c r="AC98" s="32"/>
      <c r="AD98" s="32"/>
      <c r="AE98" s="32"/>
      <c r="AF98" s="32"/>
      <c r="AG98" s="32"/>
      <c r="AH98" s="32"/>
      <c r="AI98" s="32"/>
      <c r="AJ98" s="32"/>
      <c r="AK98" s="32"/>
      <c r="AL98" s="32"/>
      <c r="AM98" s="32"/>
      <c r="AN98" s="32"/>
      <c r="AO98" s="33"/>
      <c r="AP98" s="31"/>
      <c r="AQ98" s="32"/>
      <c r="AR98" s="32"/>
      <c r="AS98" s="32"/>
      <c r="AT98" s="32"/>
      <c r="AU98" s="32"/>
      <c r="AV98" s="32"/>
      <c r="AW98" s="32"/>
      <c r="AX98" s="32"/>
      <c r="AY98" s="32"/>
      <c r="AZ98" s="32"/>
      <c r="BA98" s="32"/>
      <c r="BB98" s="32"/>
      <c r="BC98" s="33"/>
      <c r="BD98" s="31"/>
      <c r="BE98" s="32"/>
      <c r="BF98" s="32"/>
      <c r="BG98" s="32"/>
      <c r="BH98" s="32"/>
      <c r="BI98" s="32"/>
      <c r="BJ98" s="32"/>
      <c r="BK98" s="32"/>
      <c r="BL98" s="32"/>
      <c r="BM98" s="32"/>
      <c r="BN98" s="32"/>
      <c r="BO98" s="32"/>
      <c r="BP98" s="32"/>
      <c r="BQ98" s="33"/>
      <c r="BR98" s="31"/>
      <c r="BS98" s="32"/>
      <c r="CE98" s="22"/>
      <c r="CF98" s="20"/>
      <c r="CS98" s="22"/>
      <c r="CT98" s="20"/>
      <c r="DG98" s="22"/>
      <c r="DH98" s="20"/>
      <c r="DU98" s="22"/>
      <c r="DV98" s="20"/>
      <c r="EI98" s="22"/>
      <c r="EJ98" s="20"/>
      <c r="EW98" s="22"/>
      <c r="EX98" s="20"/>
      <c r="FK98" s="22"/>
      <c r="FL98" s="20"/>
      <c r="FY98" s="22"/>
      <c r="FZ98" s="20"/>
      <c r="GM98" s="22"/>
      <c r="GN98" s="20"/>
      <c r="HA98" s="22"/>
      <c r="HB98" s="20"/>
      <c r="HO98" s="22"/>
      <c r="HP98" s="20"/>
      <c r="IC98" s="22"/>
      <c r="ID98" s="20"/>
      <c r="IQ98" s="22"/>
      <c r="IR98" s="20"/>
      <c r="JE98" s="22"/>
      <c r="JF98" s="20"/>
      <c r="JS98" s="22"/>
      <c r="JT98" s="20"/>
      <c r="KG98" s="22"/>
      <c r="KH98" s="20"/>
      <c r="KU98" s="22"/>
      <c r="KV98" s="20"/>
      <c r="LI98" s="22"/>
      <c r="LJ98" s="20"/>
      <c r="LW98" s="22"/>
      <c r="LX98" s="20"/>
      <c r="MK98" s="22"/>
      <c r="ML98" s="20"/>
      <c r="MY98" s="22"/>
      <c r="MZ98" s="20"/>
      <c r="NM98" s="22"/>
      <c r="NN98" s="20"/>
      <c r="OA98" s="22"/>
      <c r="OB98" s="20"/>
      <c r="OO98" s="22"/>
      <c r="OP98" s="20"/>
      <c r="PC98" s="22"/>
      <c r="PD98" s="20"/>
      <c r="PQ98" s="22"/>
      <c r="PR98" s="20"/>
      <c r="QE98" s="22"/>
      <c r="QF98" s="20"/>
      <c r="QS98" s="22"/>
      <c r="QT98" s="20"/>
      <c r="RG98" s="22"/>
      <c r="RH98" s="20"/>
      <c r="RU98" s="22"/>
      <c r="RV98" s="20"/>
      <c r="SI98" s="22"/>
      <c r="SJ98" s="20"/>
      <c r="SW98" s="22"/>
      <c r="SX98" s="20"/>
      <c r="TK98" s="22"/>
      <c r="TL98" s="20"/>
      <c r="TY98" s="22"/>
      <c r="TZ98" s="20"/>
      <c r="UM98" s="22"/>
      <c r="UN98" s="20"/>
      <c r="VA98" s="22"/>
      <c r="VB98" s="20"/>
      <c r="VO98" s="22"/>
      <c r="VP98" s="20"/>
      <c r="WC98" s="22"/>
      <c r="WD98" s="20"/>
      <c r="WQ98" s="22"/>
      <c r="WR98" s="20"/>
      <c r="XE98" s="22"/>
      <c r="XF98" s="20"/>
      <c r="XS98" s="22"/>
      <c r="XT98" s="20"/>
      <c r="YG98" s="22"/>
      <c r="YH98" s="20"/>
      <c r="YU98" s="22"/>
      <c r="YV98" s="20"/>
      <c r="ZI98" s="22"/>
      <c r="ZJ98" s="20"/>
      <c r="ZW98" s="22"/>
      <c r="ZX98" s="20"/>
      <c r="AAK98" s="22"/>
      <c r="AAL98" s="20"/>
      <c r="AAY98" s="22"/>
      <c r="AAZ98" s="20"/>
      <c r="ABM98" s="22"/>
      <c r="ABN98" s="20"/>
      <c r="ACA98" s="22"/>
      <c r="ACB98" s="20"/>
      <c r="ACO98" s="22"/>
      <c r="ACP98" s="20"/>
      <c r="ADC98" s="22"/>
      <c r="ADD98" s="20"/>
      <c r="ADQ98" s="22"/>
      <c r="ADR98" s="20"/>
      <c r="AEE98" s="22"/>
      <c r="AEF98" s="20"/>
      <c r="AES98" s="22"/>
      <c r="AET98" s="20"/>
      <c r="AFG98" s="22"/>
      <c r="AFH98" s="20"/>
      <c r="AFU98" s="22"/>
      <c r="AFV98" s="20"/>
      <c r="AGI98" s="22"/>
      <c r="AGJ98" s="20"/>
      <c r="AGW98" s="22"/>
      <c r="AGX98" s="20"/>
      <c r="AHK98" s="22"/>
      <c r="AHL98" s="20"/>
      <c r="AHY98" s="22"/>
      <c r="AHZ98" s="20"/>
      <c r="AIM98" s="22"/>
      <c r="AIN98" s="20"/>
      <c r="AJA98" s="22"/>
      <c r="AJB98" s="20"/>
      <c r="AJO98" s="22"/>
      <c r="AJP98" s="20"/>
      <c r="AKC98" s="22"/>
      <c r="AKD98" s="20"/>
      <c r="AKQ98" s="22"/>
      <c r="AKR98" s="20"/>
      <c r="ALE98" s="22"/>
      <c r="ALF98" s="20"/>
      <c r="ALS98" s="22"/>
      <c r="ALT98" s="20"/>
      <c r="AMG98" s="22"/>
      <c r="AMH98" s="20"/>
      <c r="AMU98" s="22"/>
      <c r="AMV98" s="20"/>
      <c r="ANI98" s="22"/>
      <c r="ANJ98" s="20"/>
      <c r="ANW98" s="22"/>
      <c r="ANX98" s="20"/>
      <c r="AOK98" s="22"/>
      <c r="AOL98" s="20"/>
      <c r="AOY98" s="22"/>
      <c r="AOZ98" s="20"/>
      <c r="APM98" s="22"/>
      <c r="APN98" s="20"/>
      <c r="AQA98" s="22"/>
      <c r="AQB98" s="20"/>
      <c r="AQO98" s="22"/>
      <c r="AQP98" s="20"/>
      <c r="ARC98" s="22"/>
      <c r="ARD98" s="20"/>
      <c r="ARQ98" s="22"/>
      <c r="ARR98" s="20"/>
      <c r="ASE98" s="22"/>
      <c r="ASF98" s="20"/>
      <c r="ASS98" s="22"/>
      <c r="AST98" s="20"/>
      <c r="ATG98" s="22"/>
      <c r="ATH98" s="20"/>
      <c r="ATU98" s="22"/>
      <c r="ATV98" s="20"/>
      <c r="AUI98" s="22"/>
      <c r="AUJ98" s="20"/>
      <c r="AUW98" s="22"/>
      <c r="AUX98" s="20"/>
      <c r="AVK98" s="22"/>
      <c r="AVL98" s="20"/>
      <c r="AVY98" s="22"/>
      <c r="AVZ98" s="20"/>
      <c r="AWM98" s="22"/>
      <c r="AWN98" s="20"/>
      <c r="AXA98" s="22"/>
      <c r="AXB98" s="20"/>
      <c r="AXO98" s="22"/>
      <c r="AXP98" s="20"/>
      <c r="AYC98" s="22"/>
      <c r="AYD98" s="20"/>
      <c r="AYQ98" s="22"/>
      <c r="AYR98" s="20"/>
      <c r="AZE98" s="22"/>
      <c r="AZF98" s="20"/>
      <c r="AZS98" s="22"/>
      <c r="AZT98" s="20"/>
      <c r="BAG98" s="22"/>
      <c r="BAH98" s="20"/>
      <c r="BAU98" s="22"/>
      <c r="BAV98" s="20"/>
      <c r="BBI98" s="22"/>
      <c r="BBJ98" s="20"/>
      <c r="BBW98" s="22"/>
      <c r="BBX98" s="20"/>
      <c r="BCK98" s="22"/>
      <c r="BCL98" s="20"/>
      <c r="BCY98" s="22"/>
      <c r="BCZ98" s="20"/>
      <c r="BDM98" s="22"/>
      <c r="BDN98" s="20"/>
      <c r="BEA98" s="22"/>
      <c r="BEB98" s="20"/>
      <c r="BEO98" s="22"/>
      <c r="BEP98" s="20"/>
      <c r="BFC98" s="22"/>
      <c r="BFD98" s="20"/>
      <c r="BFQ98" s="22"/>
      <c r="BFR98" s="20"/>
      <c r="BGE98" s="22"/>
      <c r="BGF98" s="20"/>
      <c r="BGS98" s="22"/>
      <c r="BGT98" s="20"/>
      <c r="BHG98" s="22"/>
      <c r="BHH98" s="20"/>
      <c r="BHU98" s="22"/>
      <c r="BHV98" s="20"/>
      <c r="BII98" s="22"/>
      <c r="BIJ98" s="20"/>
      <c r="BIW98" s="22"/>
      <c r="BIX98" s="20"/>
      <c r="BJK98" s="22"/>
      <c r="BJL98" s="20"/>
      <c r="BJY98" s="22"/>
      <c r="BJZ98" s="20"/>
      <c r="BKM98" s="22"/>
      <c r="BKN98" s="20"/>
      <c r="BLA98" s="22"/>
      <c r="BLB98" s="20"/>
      <c r="BLO98" s="22"/>
      <c r="BLP98" s="20"/>
      <c r="BMC98" s="22"/>
      <c r="BMD98" s="20"/>
      <c r="BMQ98" s="22"/>
      <c r="BMR98" s="20"/>
      <c r="BNE98" s="22"/>
      <c r="BNF98" s="20"/>
      <c r="BNS98" s="22"/>
      <c r="BNT98" s="20"/>
      <c r="BOG98" s="22"/>
      <c r="BOH98" s="20"/>
      <c r="BOU98" s="22"/>
      <c r="BOV98" s="20"/>
      <c r="BPI98" s="22"/>
      <c r="BPJ98" s="20"/>
      <c r="BPW98" s="22"/>
      <c r="BPX98" s="20"/>
      <c r="BQK98" s="22"/>
      <c r="BQL98" s="20"/>
      <c r="BQY98" s="22"/>
      <c r="BQZ98" s="20"/>
      <c r="BRM98" s="22"/>
      <c r="BRN98" s="20"/>
      <c r="BSA98" s="22"/>
      <c r="BSB98" s="20"/>
      <c r="BSO98" s="22"/>
      <c r="BSP98" s="20"/>
      <c r="BTC98" s="22"/>
      <c r="BTD98" s="20"/>
      <c r="BTQ98" s="22"/>
      <c r="BTR98" s="20"/>
      <c r="BUE98" s="22"/>
      <c r="BUF98" s="20"/>
      <c r="BUS98" s="22"/>
      <c r="BUT98" s="20"/>
      <c r="BVG98" s="22"/>
      <c r="BVH98" s="20"/>
      <c r="BVU98" s="22"/>
      <c r="BVV98" s="20"/>
      <c r="BWI98" s="22"/>
      <c r="BWJ98" s="20"/>
      <c r="BWW98" s="22"/>
      <c r="BWX98" s="20"/>
      <c r="BXK98" s="22"/>
      <c r="BXL98" s="20"/>
      <c r="BXY98" s="22"/>
      <c r="BXZ98" s="20"/>
      <c r="BYM98" s="22"/>
      <c r="BYN98" s="20"/>
      <c r="BZA98" s="22"/>
      <c r="BZB98" s="20"/>
      <c r="BZO98" s="22"/>
      <c r="BZP98" s="20"/>
      <c r="CAC98" s="22"/>
      <c r="CAD98" s="20"/>
      <c r="CAQ98" s="22"/>
      <c r="CAR98" s="20"/>
      <c r="CBE98" s="22"/>
      <c r="CBF98" s="20"/>
      <c r="CBS98" s="22"/>
      <c r="CBT98" s="20"/>
      <c r="CCG98" s="22"/>
      <c r="CCH98" s="20"/>
      <c r="CCU98" s="22"/>
      <c r="CCV98" s="20"/>
      <c r="CDI98" s="22"/>
      <c r="CDJ98" s="20"/>
      <c r="CDW98" s="22"/>
      <c r="CDX98" s="20"/>
      <c r="CEK98" s="22"/>
      <c r="CEL98" s="20"/>
      <c r="CEY98" s="22"/>
      <c r="CEZ98" s="20"/>
      <c r="CFM98" s="22"/>
      <c r="CFN98" s="20"/>
      <c r="CGA98" s="22"/>
      <c r="CGB98" s="20"/>
      <c r="CGO98" s="22"/>
      <c r="CGP98" s="20"/>
      <c r="CHC98" s="22"/>
      <c r="CHD98" s="20"/>
      <c r="CHQ98" s="22"/>
      <c r="CHR98" s="20"/>
      <c r="CIE98" s="22"/>
      <c r="CIF98" s="20"/>
      <c r="CIS98" s="22"/>
      <c r="CIT98" s="20"/>
      <c r="CJG98" s="22"/>
      <c r="CJH98" s="20"/>
      <c r="CJU98" s="22"/>
      <c r="CJV98" s="20"/>
      <c r="CKI98" s="22"/>
      <c r="CKJ98" s="20"/>
      <c r="CKW98" s="22"/>
      <c r="CKX98" s="20"/>
      <c r="CLK98" s="22"/>
      <c r="CLL98" s="20"/>
      <c r="CLY98" s="22"/>
      <c r="CLZ98" s="20"/>
      <c r="CMM98" s="22"/>
      <c r="CMN98" s="20"/>
      <c r="CNA98" s="22"/>
      <c r="CNB98" s="20"/>
      <c r="CNO98" s="22"/>
      <c r="CNP98" s="20"/>
      <c r="COC98" s="22"/>
      <c r="COD98" s="20"/>
      <c r="COQ98" s="22"/>
      <c r="COR98" s="20"/>
      <c r="CPE98" s="22"/>
      <c r="CPF98" s="20"/>
      <c r="CPS98" s="22"/>
      <c r="CPT98" s="20"/>
      <c r="CQG98" s="22"/>
      <c r="CQH98" s="20"/>
      <c r="CQU98" s="22"/>
      <c r="CQV98" s="20"/>
      <c r="CRI98" s="22"/>
      <c r="CRJ98" s="20"/>
      <c r="CRW98" s="22"/>
      <c r="CRX98" s="20"/>
      <c r="CSK98" s="22"/>
      <c r="CSL98" s="20"/>
      <c r="CSY98" s="22"/>
      <c r="CSZ98" s="20"/>
      <c r="CTM98" s="22"/>
      <c r="CTN98" s="20"/>
      <c r="CUA98" s="22"/>
      <c r="CUB98" s="20"/>
      <c r="CUO98" s="22"/>
      <c r="CUP98" s="20"/>
      <c r="CVC98" s="22"/>
      <c r="CVD98" s="20"/>
      <c r="CVQ98" s="22"/>
      <c r="CVR98" s="20"/>
      <c r="CWE98" s="22"/>
      <c r="CWF98" s="20"/>
      <c r="CWS98" s="22"/>
      <c r="CWT98" s="20"/>
      <c r="CXG98" s="22"/>
      <c r="CXH98" s="20"/>
      <c r="CXU98" s="22"/>
      <c r="CXV98" s="20"/>
      <c r="CYI98" s="22"/>
      <c r="CYJ98" s="20"/>
      <c r="CYW98" s="22"/>
      <c r="CYX98" s="20"/>
      <c r="CZK98" s="22"/>
      <c r="CZL98" s="20"/>
      <c r="CZY98" s="22"/>
      <c r="CZZ98" s="20"/>
      <c r="DAM98" s="22"/>
      <c r="DAN98" s="20"/>
      <c r="DBA98" s="22"/>
      <c r="DBB98" s="20"/>
      <c r="DBO98" s="22"/>
      <c r="DBP98" s="20"/>
      <c r="DCC98" s="22"/>
      <c r="DCD98" s="20"/>
      <c r="DCQ98" s="22"/>
      <c r="DCR98" s="20"/>
      <c r="DDE98" s="22"/>
      <c r="DDF98" s="20"/>
      <c r="DDS98" s="22"/>
      <c r="DDT98" s="20"/>
      <c r="DEG98" s="22"/>
      <c r="DEH98" s="20"/>
      <c r="DEU98" s="22"/>
      <c r="DEV98" s="20"/>
      <c r="DFI98" s="22"/>
      <c r="DFJ98" s="20"/>
      <c r="DFW98" s="22"/>
      <c r="DFX98" s="20"/>
      <c r="DGK98" s="22"/>
      <c r="DGL98" s="20"/>
      <c r="DGY98" s="22"/>
      <c r="DGZ98" s="20"/>
      <c r="DHM98" s="22"/>
      <c r="DHN98" s="20"/>
      <c r="DIA98" s="22"/>
      <c r="DIB98" s="20"/>
      <c r="DIO98" s="22"/>
      <c r="DIP98" s="20"/>
      <c r="DJC98" s="22"/>
      <c r="DJD98" s="20"/>
      <c r="DJQ98" s="22"/>
      <c r="DJR98" s="20"/>
      <c r="DKE98" s="22"/>
      <c r="DKF98" s="20"/>
      <c r="DKS98" s="22"/>
      <c r="DKT98" s="20"/>
      <c r="DLG98" s="22"/>
      <c r="DLH98" s="20"/>
      <c r="DLU98" s="22"/>
      <c r="DLV98" s="20"/>
      <c r="DMI98" s="22"/>
      <c r="DMJ98" s="20"/>
      <c r="DMW98" s="22"/>
      <c r="DMX98" s="20"/>
      <c r="DNK98" s="22"/>
      <c r="DNL98" s="20"/>
      <c r="DNY98" s="22"/>
      <c r="DNZ98" s="20"/>
      <c r="DOM98" s="22"/>
      <c r="DON98" s="20"/>
      <c r="DPA98" s="22"/>
      <c r="DPB98" s="20"/>
      <c r="DPO98" s="22"/>
      <c r="DPP98" s="20"/>
      <c r="DQC98" s="22"/>
      <c r="DQD98" s="20"/>
      <c r="DQQ98" s="22"/>
      <c r="DQR98" s="20"/>
      <c r="DRE98" s="22"/>
      <c r="DRF98" s="20"/>
      <c r="DRS98" s="22"/>
      <c r="DRT98" s="20"/>
      <c r="DSG98" s="22"/>
      <c r="DSH98" s="20"/>
      <c r="DSU98" s="22"/>
      <c r="DSV98" s="20"/>
      <c r="DTI98" s="22"/>
      <c r="DTJ98" s="20"/>
      <c r="DTW98" s="22"/>
      <c r="DTX98" s="20"/>
      <c r="DUK98" s="22"/>
      <c r="DUL98" s="20"/>
      <c r="DUY98" s="22"/>
      <c r="DUZ98" s="20"/>
      <c r="DVM98" s="22"/>
      <c r="DVN98" s="20"/>
      <c r="DWA98" s="22"/>
      <c r="DWB98" s="20"/>
      <c r="DWO98" s="22"/>
      <c r="DWP98" s="20"/>
      <c r="DXC98" s="22"/>
      <c r="DXD98" s="20"/>
      <c r="DXQ98" s="22"/>
      <c r="DXR98" s="20"/>
      <c r="DYE98" s="22"/>
      <c r="DYF98" s="20"/>
      <c r="DYS98" s="22"/>
      <c r="DYT98" s="20"/>
      <c r="DZG98" s="22"/>
      <c r="DZH98" s="20"/>
      <c r="DZU98" s="22"/>
      <c r="DZV98" s="20"/>
      <c r="EAI98" s="22"/>
      <c r="EAJ98" s="20"/>
      <c r="EAW98" s="22"/>
      <c r="EAX98" s="20"/>
      <c r="EBK98" s="22"/>
      <c r="EBL98" s="20"/>
      <c r="EBY98" s="22"/>
      <c r="EBZ98" s="20"/>
      <c r="ECM98" s="22"/>
      <c r="ECN98" s="20"/>
      <c r="EDA98" s="22"/>
      <c r="EDB98" s="20"/>
      <c r="EDO98" s="22"/>
      <c r="EDP98" s="20"/>
      <c r="EEC98" s="22"/>
      <c r="EED98" s="20"/>
      <c r="EEQ98" s="22"/>
      <c r="EER98" s="20"/>
      <c r="EFE98" s="22"/>
      <c r="EFF98" s="20"/>
      <c r="EFS98" s="22"/>
      <c r="EFT98" s="20"/>
      <c r="EGG98" s="22"/>
      <c r="EGH98" s="20"/>
      <c r="EGU98" s="22"/>
      <c r="EGV98" s="20"/>
      <c r="EHI98" s="22"/>
      <c r="EHJ98" s="20"/>
      <c r="EHW98" s="22"/>
      <c r="EHX98" s="20"/>
      <c r="EIK98" s="22"/>
      <c r="EIL98" s="20"/>
      <c r="EIY98" s="22"/>
      <c r="EIZ98" s="20"/>
      <c r="EJM98" s="22"/>
      <c r="EJN98" s="20"/>
      <c r="EKA98" s="22"/>
      <c r="EKB98" s="20"/>
      <c r="EKO98" s="22"/>
      <c r="EKP98" s="20"/>
      <c r="ELC98" s="22"/>
      <c r="ELD98" s="20"/>
      <c r="ELQ98" s="22"/>
      <c r="ELR98" s="20"/>
      <c r="EME98" s="22"/>
      <c r="EMF98" s="20"/>
      <c r="EMS98" s="22"/>
      <c r="EMT98" s="20"/>
      <c r="ENG98" s="22"/>
      <c r="ENH98" s="20"/>
      <c r="ENU98" s="22"/>
      <c r="ENV98" s="20"/>
      <c r="EOI98" s="22"/>
      <c r="EOJ98" s="20"/>
      <c r="EOW98" s="22"/>
      <c r="EOX98" s="20"/>
      <c r="EPK98" s="22"/>
      <c r="EPL98" s="20"/>
      <c r="EPY98" s="22"/>
      <c r="EPZ98" s="20"/>
      <c r="EQM98" s="22"/>
      <c r="EQN98" s="20"/>
      <c r="ERA98" s="22"/>
      <c r="ERB98" s="20"/>
      <c r="ERO98" s="22"/>
      <c r="ERP98" s="20"/>
      <c r="ESC98" s="22"/>
      <c r="ESD98" s="20"/>
      <c r="ESQ98" s="22"/>
      <c r="ESR98" s="20"/>
      <c r="ETE98" s="22"/>
      <c r="ETF98" s="20"/>
      <c r="ETS98" s="22"/>
      <c r="ETT98" s="20"/>
      <c r="EUG98" s="22"/>
      <c r="EUH98" s="20"/>
      <c r="EUU98" s="22"/>
      <c r="EUV98" s="20"/>
      <c r="EVI98" s="22"/>
      <c r="EVJ98" s="20"/>
      <c r="EVW98" s="22"/>
      <c r="EVX98" s="20"/>
      <c r="EWK98" s="22"/>
      <c r="EWL98" s="20"/>
      <c r="EWY98" s="22"/>
      <c r="EWZ98" s="20"/>
      <c r="EXM98" s="22"/>
      <c r="EXN98" s="20"/>
      <c r="EYA98" s="22"/>
      <c r="EYB98" s="20"/>
      <c r="EYO98" s="22"/>
      <c r="EYP98" s="20"/>
      <c r="EZC98" s="22"/>
      <c r="EZD98" s="20"/>
      <c r="EZQ98" s="22"/>
      <c r="EZR98" s="20"/>
      <c r="FAE98" s="22"/>
      <c r="FAF98" s="20"/>
      <c r="FAS98" s="22"/>
      <c r="FAT98" s="20"/>
      <c r="FBG98" s="22"/>
      <c r="FBH98" s="20"/>
      <c r="FBU98" s="22"/>
      <c r="FBV98" s="20"/>
      <c r="FCI98" s="22"/>
      <c r="FCJ98" s="20"/>
      <c r="FCW98" s="22"/>
      <c r="FCX98" s="20"/>
      <c r="FDK98" s="22"/>
      <c r="FDL98" s="20"/>
      <c r="FDY98" s="22"/>
      <c r="FDZ98" s="20"/>
      <c r="FEM98" s="22"/>
      <c r="FEN98" s="20"/>
      <c r="FFA98" s="22"/>
      <c r="FFB98" s="20"/>
      <c r="FFO98" s="22"/>
      <c r="FFP98" s="20"/>
      <c r="FGC98" s="22"/>
      <c r="FGD98" s="20"/>
      <c r="FGQ98" s="22"/>
      <c r="FGR98" s="20"/>
      <c r="FHE98" s="22"/>
      <c r="FHF98" s="20"/>
      <c r="FHS98" s="22"/>
      <c r="FHT98" s="20"/>
      <c r="FIG98" s="22"/>
      <c r="FIH98" s="20"/>
      <c r="FIU98" s="22"/>
      <c r="FIV98" s="20"/>
      <c r="FJI98" s="22"/>
      <c r="FJJ98" s="20"/>
      <c r="FJW98" s="22"/>
      <c r="FJX98" s="20"/>
      <c r="FKK98" s="22"/>
      <c r="FKL98" s="20"/>
      <c r="FKY98" s="22"/>
      <c r="FKZ98" s="20"/>
      <c r="FLM98" s="22"/>
      <c r="FLN98" s="20"/>
      <c r="FMA98" s="22"/>
      <c r="FMB98" s="20"/>
      <c r="FMO98" s="22"/>
      <c r="FMP98" s="20"/>
      <c r="FNC98" s="22"/>
      <c r="FND98" s="20"/>
      <c r="FNQ98" s="22"/>
      <c r="FNR98" s="20"/>
      <c r="FOE98" s="22"/>
      <c r="FOF98" s="20"/>
      <c r="FOS98" s="22"/>
      <c r="FOT98" s="20"/>
      <c r="FPG98" s="22"/>
      <c r="FPH98" s="20"/>
      <c r="FPU98" s="22"/>
      <c r="FPV98" s="20"/>
      <c r="FQI98" s="22"/>
      <c r="FQJ98" s="20"/>
      <c r="FQW98" s="22"/>
      <c r="FQX98" s="20"/>
      <c r="FRK98" s="22"/>
      <c r="FRL98" s="20"/>
      <c r="FRY98" s="22"/>
      <c r="FRZ98" s="20"/>
      <c r="FSM98" s="22"/>
      <c r="FSN98" s="20"/>
      <c r="FTA98" s="22"/>
      <c r="FTB98" s="20"/>
      <c r="FTO98" s="22"/>
      <c r="FTP98" s="20"/>
      <c r="FUC98" s="22"/>
      <c r="FUD98" s="20"/>
      <c r="FUQ98" s="22"/>
      <c r="FUR98" s="20"/>
      <c r="FVE98" s="22"/>
      <c r="FVF98" s="20"/>
      <c r="FVS98" s="22"/>
      <c r="FVT98" s="20"/>
      <c r="FWG98" s="22"/>
      <c r="FWH98" s="20"/>
      <c r="FWU98" s="22"/>
      <c r="FWV98" s="20"/>
      <c r="FXI98" s="22"/>
      <c r="FXJ98" s="20"/>
      <c r="FXW98" s="22"/>
      <c r="FXX98" s="20"/>
      <c r="FYK98" s="22"/>
      <c r="FYL98" s="20"/>
      <c r="FYY98" s="22"/>
      <c r="FYZ98" s="20"/>
      <c r="FZM98" s="22"/>
      <c r="FZN98" s="20"/>
      <c r="GAA98" s="22"/>
      <c r="GAB98" s="20"/>
      <c r="GAO98" s="22"/>
      <c r="GAP98" s="20"/>
      <c r="GBC98" s="22"/>
      <c r="GBD98" s="20"/>
      <c r="GBQ98" s="22"/>
      <c r="GBR98" s="20"/>
      <c r="GCE98" s="22"/>
      <c r="GCF98" s="20"/>
      <c r="GCS98" s="22"/>
      <c r="GCT98" s="20"/>
      <c r="GDG98" s="22"/>
      <c r="GDH98" s="20"/>
      <c r="GDU98" s="22"/>
      <c r="GDV98" s="20"/>
      <c r="GEI98" s="22"/>
      <c r="GEJ98" s="20"/>
      <c r="GEW98" s="22"/>
      <c r="GEX98" s="20"/>
      <c r="GFK98" s="22"/>
      <c r="GFL98" s="20"/>
      <c r="GFY98" s="22"/>
      <c r="GFZ98" s="20"/>
      <c r="GGM98" s="22"/>
      <c r="GGN98" s="20"/>
      <c r="GHA98" s="22"/>
      <c r="GHB98" s="20"/>
      <c r="GHO98" s="22"/>
      <c r="GHP98" s="20"/>
      <c r="GIC98" s="22"/>
      <c r="GID98" s="20"/>
      <c r="GIQ98" s="22"/>
      <c r="GIR98" s="20"/>
      <c r="GJE98" s="22"/>
      <c r="GJF98" s="20"/>
      <c r="GJS98" s="22"/>
      <c r="GJT98" s="20"/>
      <c r="GKG98" s="22"/>
      <c r="GKH98" s="20"/>
      <c r="GKU98" s="22"/>
      <c r="GKV98" s="20"/>
      <c r="GLI98" s="22"/>
      <c r="GLJ98" s="20"/>
      <c r="GLW98" s="22"/>
      <c r="GLX98" s="20"/>
      <c r="GMK98" s="22"/>
      <c r="GML98" s="20"/>
      <c r="GMY98" s="22"/>
      <c r="GMZ98" s="20"/>
      <c r="GNM98" s="22"/>
      <c r="GNN98" s="20"/>
      <c r="GOA98" s="22"/>
      <c r="GOB98" s="20"/>
      <c r="GOO98" s="22"/>
      <c r="GOP98" s="20"/>
      <c r="GPC98" s="22"/>
      <c r="GPD98" s="20"/>
      <c r="GPQ98" s="22"/>
      <c r="GPR98" s="20"/>
      <c r="GQE98" s="22"/>
      <c r="GQF98" s="20"/>
      <c r="GQS98" s="22"/>
      <c r="GQT98" s="20"/>
      <c r="GRG98" s="22"/>
      <c r="GRH98" s="20"/>
      <c r="GRU98" s="22"/>
      <c r="GRV98" s="20"/>
      <c r="GSI98" s="22"/>
      <c r="GSJ98" s="20"/>
      <c r="GSW98" s="22"/>
      <c r="GSX98" s="20"/>
      <c r="GTK98" s="22"/>
      <c r="GTL98" s="20"/>
      <c r="GTY98" s="22"/>
      <c r="GTZ98" s="20"/>
      <c r="GUM98" s="22"/>
      <c r="GUN98" s="20"/>
      <c r="GVA98" s="22"/>
      <c r="GVB98" s="20"/>
      <c r="GVO98" s="22"/>
      <c r="GVP98" s="20"/>
      <c r="GWC98" s="22"/>
      <c r="GWD98" s="20"/>
      <c r="GWQ98" s="22"/>
      <c r="GWR98" s="20"/>
      <c r="GXE98" s="22"/>
      <c r="GXF98" s="20"/>
      <c r="GXS98" s="22"/>
      <c r="GXT98" s="20"/>
      <c r="GYG98" s="22"/>
      <c r="GYH98" s="20"/>
      <c r="GYU98" s="22"/>
      <c r="GYV98" s="20"/>
      <c r="GZI98" s="22"/>
      <c r="GZJ98" s="20"/>
      <c r="GZW98" s="22"/>
      <c r="GZX98" s="20"/>
      <c r="HAK98" s="22"/>
      <c r="HAL98" s="20"/>
      <c r="HAY98" s="22"/>
      <c r="HAZ98" s="20"/>
      <c r="HBM98" s="22"/>
      <c r="HBN98" s="20"/>
      <c r="HCA98" s="22"/>
      <c r="HCB98" s="20"/>
      <c r="HCO98" s="22"/>
      <c r="HCP98" s="20"/>
      <c r="HDC98" s="22"/>
      <c r="HDD98" s="20"/>
      <c r="HDQ98" s="22"/>
      <c r="HDR98" s="20"/>
      <c r="HEE98" s="22"/>
      <c r="HEF98" s="20"/>
      <c r="HES98" s="22"/>
      <c r="HET98" s="20"/>
      <c r="HFG98" s="22"/>
      <c r="HFH98" s="20"/>
      <c r="HFU98" s="22"/>
      <c r="HFV98" s="20"/>
      <c r="HGI98" s="22"/>
      <c r="HGJ98" s="20"/>
      <c r="HGW98" s="22"/>
      <c r="HGX98" s="20"/>
      <c r="HHK98" s="22"/>
      <c r="HHL98" s="20"/>
      <c r="HHY98" s="22"/>
      <c r="HHZ98" s="20"/>
      <c r="HIM98" s="22"/>
      <c r="HIN98" s="20"/>
      <c r="HJA98" s="22"/>
      <c r="HJB98" s="20"/>
      <c r="HJO98" s="22"/>
      <c r="HJP98" s="20"/>
      <c r="HKC98" s="22"/>
      <c r="HKD98" s="20"/>
      <c r="HKQ98" s="22"/>
      <c r="HKR98" s="20"/>
      <c r="HLE98" s="22"/>
      <c r="HLF98" s="20"/>
      <c r="HLS98" s="22"/>
      <c r="HLT98" s="20"/>
      <c r="HMG98" s="22"/>
      <c r="HMH98" s="20"/>
      <c r="HMU98" s="22"/>
      <c r="HMV98" s="20"/>
      <c r="HNI98" s="22"/>
      <c r="HNJ98" s="20"/>
      <c r="HNW98" s="22"/>
      <c r="HNX98" s="20"/>
      <c r="HOK98" s="22"/>
      <c r="HOL98" s="20"/>
      <c r="HOY98" s="22"/>
      <c r="HOZ98" s="20"/>
      <c r="HPM98" s="22"/>
      <c r="HPN98" s="20"/>
      <c r="HQA98" s="22"/>
      <c r="HQB98" s="20"/>
      <c r="HQO98" s="22"/>
      <c r="HQP98" s="20"/>
      <c r="HRC98" s="22"/>
      <c r="HRD98" s="20"/>
      <c r="HRQ98" s="22"/>
      <c r="HRR98" s="20"/>
      <c r="HSE98" s="22"/>
      <c r="HSF98" s="20"/>
      <c r="HSS98" s="22"/>
      <c r="HST98" s="20"/>
      <c r="HTG98" s="22"/>
      <c r="HTH98" s="20"/>
      <c r="HTU98" s="22"/>
      <c r="HTV98" s="20"/>
      <c r="HUI98" s="22"/>
      <c r="HUJ98" s="20"/>
      <c r="HUW98" s="22"/>
      <c r="HUX98" s="20"/>
      <c r="HVK98" s="22"/>
      <c r="HVL98" s="20"/>
      <c r="HVY98" s="22"/>
      <c r="HVZ98" s="20"/>
      <c r="HWM98" s="22"/>
      <c r="HWN98" s="20"/>
      <c r="HXA98" s="22"/>
      <c r="HXB98" s="20"/>
      <c r="HXO98" s="22"/>
      <c r="HXP98" s="20"/>
      <c r="HYC98" s="22"/>
      <c r="HYD98" s="20"/>
      <c r="HYQ98" s="22"/>
      <c r="HYR98" s="20"/>
      <c r="HZE98" s="22"/>
      <c r="HZF98" s="20"/>
      <c r="HZS98" s="22"/>
      <c r="HZT98" s="20"/>
      <c r="IAG98" s="22"/>
      <c r="IAH98" s="20"/>
      <c r="IAU98" s="22"/>
      <c r="IAV98" s="20"/>
      <c r="IBI98" s="22"/>
      <c r="IBJ98" s="20"/>
      <c r="IBW98" s="22"/>
      <c r="IBX98" s="20"/>
      <c r="ICK98" s="22"/>
      <c r="ICL98" s="20"/>
      <c r="ICY98" s="22"/>
      <c r="ICZ98" s="20"/>
      <c r="IDM98" s="22"/>
      <c r="IDN98" s="20"/>
      <c r="IEA98" s="22"/>
      <c r="IEB98" s="20"/>
      <c r="IEO98" s="22"/>
      <c r="IEP98" s="20"/>
      <c r="IFC98" s="22"/>
      <c r="IFD98" s="20"/>
      <c r="IFQ98" s="22"/>
      <c r="IFR98" s="20"/>
      <c r="IGE98" s="22"/>
      <c r="IGF98" s="20"/>
      <c r="IGS98" s="22"/>
      <c r="IGT98" s="20"/>
      <c r="IHG98" s="22"/>
      <c r="IHH98" s="20"/>
      <c r="IHU98" s="22"/>
      <c r="IHV98" s="20"/>
      <c r="III98" s="22"/>
      <c r="IIJ98" s="20"/>
      <c r="IIW98" s="22"/>
      <c r="IIX98" s="20"/>
      <c r="IJK98" s="22"/>
      <c r="IJL98" s="20"/>
      <c r="IJY98" s="22"/>
      <c r="IJZ98" s="20"/>
      <c r="IKM98" s="22"/>
      <c r="IKN98" s="20"/>
      <c r="ILA98" s="22"/>
      <c r="ILB98" s="20"/>
      <c r="ILO98" s="22"/>
      <c r="ILP98" s="20"/>
      <c r="IMC98" s="22"/>
      <c r="IMD98" s="20"/>
      <c r="IMQ98" s="22"/>
      <c r="IMR98" s="20"/>
      <c r="INE98" s="22"/>
      <c r="INF98" s="20"/>
      <c r="INS98" s="22"/>
      <c r="INT98" s="20"/>
      <c r="IOG98" s="22"/>
      <c r="IOH98" s="20"/>
      <c r="IOU98" s="22"/>
      <c r="IOV98" s="20"/>
      <c r="IPI98" s="22"/>
      <c r="IPJ98" s="20"/>
      <c r="IPW98" s="22"/>
      <c r="IPX98" s="20"/>
      <c r="IQK98" s="22"/>
      <c r="IQL98" s="20"/>
      <c r="IQY98" s="22"/>
      <c r="IQZ98" s="20"/>
      <c r="IRM98" s="22"/>
      <c r="IRN98" s="20"/>
      <c r="ISA98" s="22"/>
      <c r="ISB98" s="20"/>
      <c r="ISO98" s="22"/>
      <c r="ISP98" s="20"/>
      <c r="ITC98" s="22"/>
      <c r="ITD98" s="20"/>
      <c r="ITQ98" s="22"/>
      <c r="ITR98" s="20"/>
      <c r="IUE98" s="22"/>
      <c r="IUF98" s="20"/>
      <c r="IUS98" s="22"/>
      <c r="IUT98" s="20"/>
      <c r="IVG98" s="22"/>
      <c r="IVH98" s="20"/>
      <c r="IVU98" s="22"/>
      <c r="IVV98" s="20"/>
      <c r="IWI98" s="22"/>
      <c r="IWJ98" s="20"/>
      <c r="IWW98" s="22"/>
      <c r="IWX98" s="20"/>
      <c r="IXK98" s="22"/>
      <c r="IXL98" s="20"/>
      <c r="IXY98" s="22"/>
      <c r="IXZ98" s="20"/>
      <c r="IYM98" s="22"/>
      <c r="IYN98" s="20"/>
      <c r="IZA98" s="22"/>
      <c r="IZB98" s="20"/>
      <c r="IZO98" s="22"/>
      <c r="IZP98" s="20"/>
      <c r="JAC98" s="22"/>
      <c r="JAD98" s="20"/>
      <c r="JAQ98" s="22"/>
      <c r="JAR98" s="20"/>
      <c r="JBE98" s="22"/>
      <c r="JBF98" s="20"/>
      <c r="JBS98" s="22"/>
      <c r="JBT98" s="20"/>
      <c r="JCG98" s="22"/>
      <c r="JCH98" s="20"/>
      <c r="JCU98" s="22"/>
      <c r="JCV98" s="20"/>
      <c r="JDI98" s="22"/>
      <c r="JDJ98" s="20"/>
      <c r="JDW98" s="22"/>
      <c r="JDX98" s="20"/>
      <c r="JEK98" s="22"/>
      <c r="JEL98" s="20"/>
      <c r="JEY98" s="22"/>
      <c r="JEZ98" s="20"/>
      <c r="JFM98" s="22"/>
      <c r="JFN98" s="20"/>
      <c r="JGA98" s="22"/>
      <c r="JGB98" s="20"/>
      <c r="JGO98" s="22"/>
      <c r="JGP98" s="20"/>
      <c r="JHC98" s="22"/>
      <c r="JHD98" s="20"/>
      <c r="JHQ98" s="22"/>
      <c r="JHR98" s="20"/>
      <c r="JIE98" s="22"/>
      <c r="JIF98" s="20"/>
      <c r="JIS98" s="22"/>
      <c r="JIT98" s="20"/>
      <c r="JJG98" s="22"/>
      <c r="JJH98" s="20"/>
      <c r="JJU98" s="22"/>
      <c r="JJV98" s="20"/>
      <c r="JKI98" s="22"/>
      <c r="JKJ98" s="20"/>
      <c r="JKW98" s="22"/>
      <c r="JKX98" s="20"/>
      <c r="JLK98" s="22"/>
      <c r="JLL98" s="20"/>
      <c r="JLY98" s="22"/>
      <c r="JLZ98" s="20"/>
      <c r="JMM98" s="22"/>
      <c r="JMN98" s="20"/>
      <c r="JNA98" s="22"/>
      <c r="JNB98" s="20"/>
      <c r="JNO98" s="22"/>
      <c r="JNP98" s="20"/>
      <c r="JOC98" s="22"/>
      <c r="JOD98" s="20"/>
      <c r="JOQ98" s="22"/>
      <c r="JOR98" s="20"/>
      <c r="JPE98" s="22"/>
      <c r="JPF98" s="20"/>
      <c r="JPS98" s="22"/>
      <c r="JPT98" s="20"/>
      <c r="JQG98" s="22"/>
      <c r="JQH98" s="20"/>
      <c r="JQU98" s="22"/>
      <c r="JQV98" s="20"/>
      <c r="JRI98" s="22"/>
      <c r="JRJ98" s="20"/>
      <c r="JRW98" s="22"/>
      <c r="JRX98" s="20"/>
      <c r="JSK98" s="22"/>
      <c r="JSL98" s="20"/>
      <c r="JSY98" s="22"/>
      <c r="JSZ98" s="20"/>
      <c r="JTM98" s="22"/>
      <c r="JTN98" s="20"/>
      <c r="JUA98" s="22"/>
      <c r="JUB98" s="20"/>
      <c r="JUO98" s="22"/>
      <c r="JUP98" s="20"/>
      <c r="JVC98" s="22"/>
      <c r="JVD98" s="20"/>
      <c r="JVQ98" s="22"/>
      <c r="JVR98" s="20"/>
      <c r="JWE98" s="22"/>
      <c r="JWF98" s="20"/>
      <c r="JWS98" s="22"/>
      <c r="JWT98" s="20"/>
      <c r="JXG98" s="22"/>
      <c r="JXH98" s="20"/>
      <c r="JXU98" s="22"/>
      <c r="JXV98" s="20"/>
      <c r="JYI98" s="22"/>
      <c r="JYJ98" s="20"/>
      <c r="JYW98" s="22"/>
      <c r="JYX98" s="20"/>
      <c r="JZK98" s="22"/>
      <c r="JZL98" s="20"/>
      <c r="JZY98" s="22"/>
      <c r="JZZ98" s="20"/>
      <c r="KAM98" s="22"/>
      <c r="KAN98" s="20"/>
      <c r="KBA98" s="22"/>
      <c r="KBB98" s="20"/>
      <c r="KBO98" s="22"/>
      <c r="KBP98" s="20"/>
      <c r="KCC98" s="22"/>
      <c r="KCD98" s="20"/>
      <c r="KCQ98" s="22"/>
      <c r="KCR98" s="20"/>
      <c r="KDE98" s="22"/>
      <c r="KDF98" s="20"/>
      <c r="KDS98" s="22"/>
      <c r="KDT98" s="20"/>
      <c r="KEG98" s="22"/>
      <c r="KEH98" s="20"/>
      <c r="KEU98" s="22"/>
      <c r="KEV98" s="20"/>
      <c r="KFI98" s="22"/>
      <c r="KFJ98" s="20"/>
      <c r="KFW98" s="22"/>
      <c r="KFX98" s="20"/>
      <c r="KGK98" s="22"/>
      <c r="KGL98" s="20"/>
      <c r="KGY98" s="22"/>
      <c r="KGZ98" s="20"/>
      <c r="KHM98" s="22"/>
      <c r="KHN98" s="20"/>
      <c r="KIA98" s="22"/>
      <c r="KIB98" s="20"/>
      <c r="KIO98" s="22"/>
      <c r="KIP98" s="20"/>
      <c r="KJC98" s="22"/>
      <c r="KJD98" s="20"/>
      <c r="KJQ98" s="22"/>
      <c r="KJR98" s="20"/>
      <c r="KKE98" s="22"/>
      <c r="KKF98" s="20"/>
      <c r="KKS98" s="22"/>
      <c r="KKT98" s="20"/>
      <c r="KLG98" s="22"/>
      <c r="KLH98" s="20"/>
      <c r="KLU98" s="22"/>
      <c r="KLV98" s="20"/>
      <c r="KMI98" s="22"/>
      <c r="KMJ98" s="20"/>
      <c r="KMW98" s="22"/>
      <c r="KMX98" s="20"/>
      <c r="KNK98" s="22"/>
      <c r="KNL98" s="20"/>
      <c r="KNY98" s="22"/>
      <c r="KNZ98" s="20"/>
      <c r="KOM98" s="22"/>
      <c r="KON98" s="20"/>
      <c r="KPA98" s="22"/>
      <c r="KPB98" s="20"/>
      <c r="KPO98" s="22"/>
      <c r="KPP98" s="20"/>
      <c r="KQC98" s="22"/>
      <c r="KQD98" s="20"/>
      <c r="KQQ98" s="22"/>
      <c r="KQR98" s="20"/>
      <c r="KRE98" s="22"/>
      <c r="KRF98" s="20"/>
      <c r="KRS98" s="22"/>
      <c r="KRT98" s="20"/>
      <c r="KSG98" s="22"/>
      <c r="KSH98" s="20"/>
      <c r="KSU98" s="22"/>
      <c r="KSV98" s="20"/>
      <c r="KTI98" s="22"/>
      <c r="KTJ98" s="20"/>
      <c r="KTW98" s="22"/>
      <c r="KTX98" s="20"/>
      <c r="KUK98" s="22"/>
      <c r="KUL98" s="20"/>
      <c r="KUY98" s="22"/>
      <c r="KUZ98" s="20"/>
      <c r="KVM98" s="22"/>
      <c r="KVN98" s="20"/>
      <c r="KWA98" s="22"/>
      <c r="KWB98" s="20"/>
      <c r="KWO98" s="22"/>
      <c r="KWP98" s="20"/>
      <c r="KXC98" s="22"/>
      <c r="KXD98" s="20"/>
      <c r="KXQ98" s="22"/>
      <c r="KXR98" s="20"/>
      <c r="KYE98" s="22"/>
      <c r="KYF98" s="20"/>
      <c r="KYS98" s="22"/>
      <c r="KYT98" s="20"/>
      <c r="KZG98" s="22"/>
      <c r="KZH98" s="20"/>
      <c r="KZU98" s="22"/>
      <c r="KZV98" s="20"/>
      <c r="LAI98" s="22"/>
      <c r="LAJ98" s="20"/>
      <c r="LAW98" s="22"/>
      <c r="LAX98" s="20"/>
      <c r="LBK98" s="22"/>
      <c r="LBL98" s="20"/>
      <c r="LBY98" s="22"/>
      <c r="LBZ98" s="20"/>
      <c r="LCM98" s="22"/>
      <c r="LCN98" s="20"/>
      <c r="LDA98" s="22"/>
      <c r="LDB98" s="20"/>
      <c r="LDO98" s="22"/>
      <c r="LDP98" s="20"/>
      <c r="LEC98" s="22"/>
      <c r="LED98" s="20"/>
      <c r="LEQ98" s="22"/>
      <c r="LER98" s="20"/>
      <c r="LFE98" s="22"/>
      <c r="LFF98" s="20"/>
      <c r="LFS98" s="22"/>
      <c r="LFT98" s="20"/>
      <c r="LGG98" s="22"/>
      <c r="LGH98" s="20"/>
      <c r="LGU98" s="22"/>
      <c r="LGV98" s="20"/>
      <c r="LHI98" s="22"/>
      <c r="LHJ98" s="20"/>
      <c r="LHW98" s="22"/>
      <c r="LHX98" s="20"/>
      <c r="LIK98" s="22"/>
      <c r="LIL98" s="20"/>
      <c r="LIY98" s="22"/>
      <c r="LIZ98" s="20"/>
      <c r="LJM98" s="22"/>
      <c r="LJN98" s="20"/>
      <c r="LKA98" s="22"/>
      <c r="LKB98" s="20"/>
      <c r="LKO98" s="22"/>
      <c r="LKP98" s="20"/>
      <c r="LLC98" s="22"/>
      <c r="LLD98" s="20"/>
      <c r="LLQ98" s="22"/>
      <c r="LLR98" s="20"/>
      <c r="LME98" s="22"/>
      <c r="LMF98" s="20"/>
      <c r="LMS98" s="22"/>
      <c r="LMT98" s="20"/>
      <c r="LNG98" s="22"/>
      <c r="LNH98" s="20"/>
      <c r="LNU98" s="22"/>
      <c r="LNV98" s="20"/>
      <c r="LOI98" s="22"/>
      <c r="LOJ98" s="20"/>
      <c r="LOW98" s="22"/>
      <c r="LOX98" s="20"/>
      <c r="LPK98" s="22"/>
      <c r="LPL98" s="20"/>
      <c r="LPY98" s="22"/>
      <c r="LPZ98" s="20"/>
      <c r="LQM98" s="22"/>
      <c r="LQN98" s="20"/>
      <c r="LRA98" s="22"/>
      <c r="LRB98" s="20"/>
      <c r="LRO98" s="22"/>
      <c r="LRP98" s="20"/>
      <c r="LSC98" s="22"/>
      <c r="LSD98" s="20"/>
      <c r="LSQ98" s="22"/>
      <c r="LSR98" s="20"/>
      <c r="LTE98" s="22"/>
      <c r="LTF98" s="20"/>
      <c r="LTS98" s="22"/>
      <c r="LTT98" s="20"/>
      <c r="LUG98" s="22"/>
      <c r="LUH98" s="20"/>
      <c r="LUU98" s="22"/>
      <c r="LUV98" s="20"/>
      <c r="LVI98" s="22"/>
      <c r="LVJ98" s="20"/>
      <c r="LVW98" s="22"/>
      <c r="LVX98" s="20"/>
      <c r="LWK98" s="22"/>
      <c r="LWL98" s="20"/>
      <c r="LWY98" s="22"/>
      <c r="LWZ98" s="20"/>
      <c r="LXM98" s="22"/>
      <c r="LXN98" s="20"/>
      <c r="LYA98" s="22"/>
      <c r="LYB98" s="20"/>
      <c r="LYO98" s="22"/>
      <c r="LYP98" s="20"/>
      <c r="LZC98" s="22"/>
      <c r="LZD98" s="20"/>
      <c r="LZQ98" s="22"/>
      <c r="LZR98" s="20"/>
      <c r="MAE98" s="22"/>
      <c r="MAF98" s="20"/>
      <c r="MAS98" s="22"/>
      <c r="MAT98" s="20"/>
      <c r="MBG98" s="22"/>
      <c r="MBH98" s="20"/>
      <c r="MBU98" s="22"/>
      <c r="MBV98" s="20"/>
      <c r="MCI98" s="22"/>
      <c r="MCJ98" s="20"/>
      <c r="MCW98" s="22"/>
      <c r="MCX98" s="20"/>
      <c r="MDK98" s="22"/>
      <c r="MDL98" s="20"/>
      <c r="MDY98" s="22"/>
      <c r="MDZ98" s="20"/>
      <c r="MEM98" s="22"/>
      <c r="MEN98" s="20"/>
      <c r="MFA98" s="22"/>
      <c r="MFB98" s="20"/>
      <c r="MFO98" s="22"/>
      <c r="MFP98" s="20"/>
      <c r="MGC98" s="22"/>
      <c r="MGD98" s="20"/>
      <c r="MGQ98" s="22"/>
      <c r="MGR98" s="20"/>
      <c r="MHE98" s="22"/>
      <c r="MHF98" s="20"/>
      <c r="MHS98" s="22"/>
      <c r="MHT98" s="20"/>
      <c r="MIG98" s="22"/>
      <c r="MIH98" s="20"/>
      <c r="MIU98" s="22"/>
      <c r="MIV98" s="20"/>
      <c r="MJI98" s="22"/>
      <c r="MJJ98" s="20"/>
      <c r="MJW98" s="22"/>
      <c r="MJX98" s="20"/>
      <c r="MKK98" s="22"/>
      <c r="MKL98" s="20"/>
      <c r="MKY98" s="22"/>
      <c r="MKZ98" s="20"/>
      <c r="MLM98" s="22"/>
      <c r="MLN98" s="20"/>
      <c r="MMA98" s="22"/>
      <c r="MMB98" s="20"/>
      <c r="MMO98" s="22"/>
      <c r="MMP98" s="20"/>
      <c r="MNC98" s="22"/>
      <c r="MND98" s="20"/>
      <c r="MNQ98" s="22"/>
      <c r="MNR98" s="20"/>
      <c r="MOE98" s="22"/>
      <c r="MOF98" s="20"/>
      <c r="MOS98" s="22"/>
      <c r="MOT98" s="20"/>
      <c r="MPG98" s="22"/>
      <c r="MPH98" s="20"/>
      <c r="MPU98" s="22"/>
      <c r="MPV98" s="20"/>
      <c r="MQI98" s="22"/>
      <c r="MQJ98" s="20"/>
      <c r="MQW98" s="22"/>
      <c r="MQX98" s="20"/>
      <c r="MRK98" s="22"/>
      <c r="MRL98" s="20"/>
      <c r="MRY98" s="22"/>
      <c r="MRZ98" s="20"/>
      <c r="MSM98" s="22"/>
      <c r="MSN98" s="20"/>
      <c r="MTA98" s="22"/>
      <c r="MTB98" s="20"/>
      <c r="MTO98" s="22"/>
      <c r="MTP98" s="20"/>
      <c r="MUC98" s="22"/>
      <c r="MUD98" s="20"/>
      <c r="MUQ98" s="22"/>
      <c r="MUR98" s="20"/>
      <c r="MVE98" s="22"/>
      <c r="MVF98" s="20"/>
      <c r="MVS98" s="22"/>
      <c r="MVT98" s="20"/>
      <c r="MWG98" s="22"/>
      <c r="MWH98" s="20"/>
      <c r="MWU98" s="22"/>
      <c r="MWV98" s="20"/>
      <c r="MXI98" s="22"/>
      <c r="MXJ98" s="20"/>
      <c r="MXW98" s="22"/>
      <c r="MXX98" s="20"/>
      <c r="MYK98" s="22"/>
      <c r="MYL98" s="20"/>
      <c r="MYY98" s="22"/>
      <c r="MYZ98" s="20"/>
      <c r="MZM98" s="22"/>
      <c r="MZN98" s="20"/>
      <c r="NAA98" s="22"/>
      <c r="NAB98" s="20"/>
      <c r="NAO98" s="22"/>
      <c r="NAP98" s="20"/>
      <c r="NBC98" s="22"/>
      <c r="NBD98" s="20"/>
      <c r="NBQ98" s="22"/>
      <c r="NBR98" s="20"/>
      <c r="NCE98" s="22"/>
      <c r="NCF98" s="20"/>
      <c r="NCS98" s="22"/>
      <c r="NCT98" s="20"/>
      <c r="NDG98" s="22"/>
      <c r="NDH98" s="20"/>
      <c r="NDU98" s="22"/>
      <c r="NDV98" s="20"/>
      <c r="NEI98" s="22"/>
      <c r="NEJ98" s="20"/>
      <c r="NEW98" s="22"/>
      <c r="NEX98" s="20"/>
      <c r="NFK98" s="22"/>
      <c r="NFL98" s="20"/>
      <c r="NFY98" s="22"/>
      <c r="NFZ98" s="20"/>
      <c r="NGM98" s="22"/>
      <c r="NGN98" s="20"/>
      <c r="NHA98" s="22"/>
      <c r="NHB98" s="20"/>
      <c r="NHO98" s="22"/>
      <c r="NHP98" s="20"/>
      <c r="NIC98" s="22"/>
      <c r="NID98" s="20"/>
      <c r="NIQ98" s="22"/>
      <c r="NIR98" s="20"/>
      <c r="NJE98" s="22"/>
      <c r="NJF98" s="20"/>
      <c r="NJS98" s="22"/>
      <c r="NJT98" s="20"/>
      <c r="NKG98" s="22"/>
      <c r="NKH98" s="20"/>
      <c r="NKU98" s="22"/>
      <c r="NKV98" s="20"/>
      <c r="NLI98" s="22"/>
      <c r="NLJ98" s="20"/>
      <c r="NLW98" s="22"/>
      <c r="NLX98" s="20"/>
      <c r="NMK98" s="22"/>
      <c r="NML98" s="20"/>
      <c r="NMY98" s="22"/>
      <c r="NMZ98" s="20"/>
      <c r="NNM98" s="22"/>
      <c r="NNN98" s="20"/>
      <c r="NOA98" s="22"/>
      <c r="NOB98" s="20"/>
      <c r="NOO98" s="22"/>
      <c r="NOP98" s="20"/>
      <c r="NPC98" s="22"/>
      <c r="NPD98" s="20"/>
      <c r="NPQ98" s="22"/>
      <c r="NPR98" s="20"/>
      <c r="NQE98" s="22"/>
      <c r="NQF98" s="20"/>
      <c r="NQS98" s="22"/>
      <c r="NQT98" s="20"/>
      <c r="NRG98" s="22"/>
      <c r="NRH98" s="20"/>
      <c r="NRU98" s="22"/>
      <c r="NRV98" s="20"/>
      <c r="NSI98" s="22"/>
      <c r="NSJ98" s="20"/>
      <c r="NSW98" s="22"/>
      <c r="NSX98" s="20"/>
      <c r="NTK98" s="22"/>
      <c r="NTL98" s="20"/>
      <c r="NTY98" s="22"/>
      <c r="NTZ98" s="20"/>
      <c r="NUM98" s="22"/>
      <c r="NUN98" s="20"/>
      <c r="NVA98" s="22"/>
      <c r="NVB98" s="20"/>
      <c r="NVO98" s="22"/>
      <c r="NVP98" s="20"/>
      <c r="NWC98" s="22"/>
      <c r="NWD98" s="20"/>
      <c r="NWQ98" s="22"/>
      <c r="NWR98" s="20"/>
      <c r="NXE98" s="22"/>
      <c r="NXF98" s="20"/>
      <c r="NXS98" s="22"/>
      <c r="NXT98" s="20"/>
      <c r="NYG98" s="22"/>
      <c r="NYH98" s="20"/>
      <c r="NYU98" s="22"/>
      <c r="NYV98" s="20"/>
      <c r="NZI98" s="22"/>
      <c r="NZJ98" s="20"/>
      <c r="NZW98" s="22"/>
      <c r="NZX98" s="20"/>
      <c r="OAK98" s="22"/>
      <c r="OAL98" s="20"/>
      <c r="OAY98" s="22"/>
      <c r="OAZ98" s="20"/>
      <c r="OBM98" s="22"/>
      <c r="OBN98" s="20"/>
      <c r="OCA98" s="22"/>
      <c r="OCB98" s="20"/>
      <c r="OCO98" s="22"/>
      <c r="OCP98" s="20"/>
      <c r="ODC98" s="22"/>
      <c r="ODD98" s="20"/>
      <c r="ODQ98" s="22"/>
      <c r="ODR98" s="20"/>
      <c r="OEE98" s="22"/>
      <c r="OEF98" s="20"/>
      <c r="OES98" s="22"/>
      <c r="OET98" s="20"/>
      <c r="OFG98" s="22"/>
      <c r="OFH98" s="20"/>
      <c r="OFU98" s="22"/>
      <c r="OFV98" s="20"/>
      <c r="OGI98" s="22"/>
      <c r="OGJ98" s="20"/>
      <c r="OGW98" s="22"/>
      <c r="OGX98" s="20"/>
      <c r="OHK98" s="22"/>
      <c r="OHL98" s="20"/>
      <c r="OHY98" s="22"/>
      <c r="OHZ98" s="20"/>
      <c r="OIM98" s="22"/>
      <c r="OIN98" s="20"/>
      <c r="OJA98" s="22"/>
      <c r="OJB98" s="20"/>
      <c r="OJO98" s="22"/>
      <c r="OJP98" s="20"/>
      <c r="OKC98" s="22"/>
      <c r="OKD98" s="20"/>
      <c r="OKQ98" s="22"/>
      <c r="OKR98" s="20"/>
      <c r="OLE98" s="22"/>
      <c r="OLF98" s="20"/>
      <c r="OLS98" s="22"/>
      <c r="OLT98" s="20"/>
      <c r="OMG98" s="22"/>
      <c r="OMH98" s="20"/>
      <c r="OMU98" s="22"/>
      <c r="OMV98" s="20"/>
      <c r="ONI98" s="22"/>
      <c r="ONJ98" s="20"/>
      <c r="ONW98" s="22"/>
      <c r="ONX98" s="20"/>
      <c r="OOK98" s="22"/>
      <c r="OOL98" s="20"/>
      <c r="OOY98" s="22"/>
      <c r="OOZ98" s="20"/>
      <c r="OPM98" s="22"/>
      <c r="OPN98" s="20"/>
      <c r="OQA98" s="22"/>
      <c r="OQB98" s="20"/>
      <c r="OQO98" s="22"/>
      <c r="OQP98" s="20"/>
      <c r="ORC98" s="22"/>
      <c r="ORD98" s="20"/>
      <c r="ORQ98" s="22"/>
      <c r="ORR98" s="20"/>
      <c r="OSE98" s="22"/>
      <c r="OSF98" s="20"/>
      <c r="OSS98" s="22"/>
      <c r="OST98" s="20"/>
      <c r="OTG98" s="22"/>
      <c r="OTH98" s="20"/>
      <c r="OTU98" s="22"/>
      <c r="OTV98" s="20"/>
      <c r="OUI98" s="22"/>
      <c r="OUJ98" s="20"/>
      <c r="OUW98" s="22"/>
      <c r="OUX98" s="20"/>
      <c r="OVK98" s="22"/>
      <c r="OVL98" s="20"/>
      <c r="OVY98" s="22"/>
      <c r="OVZ98" s="20"/>
      <c r="OWM98" s="22"/>
      <c r="OWN98" s="20"/>
      <c r="OXA98" s="22"/>
      <c r="OXB98" s="20"/>
      <c r="OXO98" s="22"/>
      <c r="OXP98" s="20"/>
      <c r="OYC98" s="22"/>
      <c r="OYD98" s="20"/>
      <c r="OYQ98" s="22"/>
      <c r="OYR98" s="20"/>
      <c r="OZE98" s="22"/>
      <c r="OZF98" s="20"/>
      <c r="OZS98" s="22"/>
      <c r="OZT98" s="20"/>
      <c r="PAG98" s="22"/>
      <c r="PAH98" s="20"/>
      <c r="PAU98" s="22"/>
      <c r="PAV98" s="20"/>
      <c r="PBI98" s="22"/>
      <c r="PBJ98" s="20"/>
      <c r="PBW98" s="22"/>
      <c r="PBX98" s="20"/>
      <c r="PCK98" s="22"/>
      <c r="PCL98" s="20"/>
      <c r="PCY98" s="22"/>
      <c r="PCZ98" s="20"/>
      <c r="PDM98" s="22"/>
      <c r="PDN98" s="20"/>
      <c r="PEA98" s="22"/>
      <c r="PEB98" s="20"/>
      <c r="PEO98" s="22"/>
      <c r="PEP98" s="20"/>
      <c r="PFC98" s="22"/>
      <c r="PFD98" s="20"/>
      <c r="PFQ98" s="22"/>
      <c r="PFR98" s="20"/>
      <c r="PGE98" s="22"/>
      <c r="PGF98" s="20"/>
      <c r="PGS98" s="22"/>
      <c r="PGT98" s="20"/>
      <c r="PHG98" s="22"/>
      <c r="PHH98" s="20"/>
      <c r="PHU98" s="22"/>
      <c r="PHV98" s="20"/>
      <c r="PII98" s="22"/>
      <c r="PIJ98" s="20"/>
      <c r="PIW98" s="22"/>
      <c r="PIX98" s="20"/>
      <c r="PJK98" s="22"/>
      <c r="PJL98" s="20"/>
      <c r="PJY98" s="22"/>
      <c r="PJZ98" s="20"/>
      <c r="PKM98" s="22"/>
      <c r="PKN98" s="20"/>
      <c r="PLA98" s="22"/>
      <c r="PLB98" s="20"/>
      <c r="PLO98" s="22"/>
      <c r="PLP98" s="20"/>
      <c r="PMC98" s="22"/>
      <c r="PMD98" s="20"/>
      <c r="PMQ98" s="22"/>
      <c r="PMR98" s="20"/>
      <c r="PNE98" s="22"/>
      <c r="PNF98" s="20"/>
      <c r="PNS98" s="22"/>
      <c r="PNT98" s="20"/>
      <c r="POG98" s="22"/>
      <c r="POH98" s="20"/>
      <c r="POU98" s="22"/>
      <c r="POV98" s="20"/>
      <c r="PPI98" s="22"/>
      <c r="PPJ98" s="20"/>
      <c r="PPW98" s="22"/>
      <c r="PPX98" s="20"/>
      <c r="PQK98" s="22"/>
      <c r="PQL98" s="20"/>
      <c r="PQY98" s="22"/>
      <c r="PQZ98" s="20"/>
      <c r="PRM98" s="22"/>
      <c r="PRN98" s="20"/>
      <c r="PSA98" s="22"/>
      <c r="PSB98" s="20"/>
      <c r="PSO98" s="22"/>
      <c r="PSP98" s="20"/>
      <c r="PTC98" s="22"/>
      <c r="PTD98" s="20"/>
      <c r="PTQ98" s="22"/>
      <c r="PTR98" s="20"/>
      <c r="PUE98" s="22"/>
      <c r="PUF98" s="20"/>
      <c r="PUS98" s="22"/>
      <c r="PUT98" s="20"/>
      <c r="PVG98" s="22"/>
      <c r="PVH98" s="20"/>
      <c r="PVU98" s="22"/>
      <c r="PVV98" s="20"/>
      <c r="PWI98" s="22"/>
      <c r="PWJ98" s="20"/>
      <c r="PWW98" s="22"/>
      <c r="PWX98" s="20"/>
      <c r="PXK98" s="22"/>
      <c r="PXL98" s="20"/>
      <c r="PXY98" s="22"/>
      <c r="PXZ98" s="20"/>
      <c r="PYM98" s="22"/>
      <c r="PYN98" s="20"/>
      <c r="PZA98" s="22"/>
      <c r="PZB98" s="20"/>
      <c r="PZO98" s="22"/>
      <c r="PZP98" s="20"/>
      <c r="QAC98" s="22"/>
      <c r="QAD98" s="20"/>
      <c r="QAQ98" s="22"/>
      <c r="QAR98" s="20"/>
      <c r="QBE98" s="22"/>
      <c r="QBF98" s="20"/>
      <c r="QBS98" s="22"/>
      <c r="QBT98" s="20"/>
      <c r="QCG98" s="22"/>
      <c r="QCH98" s="20"/>
      <c r="QCU98" s="22"/>
      <c r="QCV98" s="20"/>
      <c r="QDI98" s="22"/>
      <c r="QDJ98" s="20"/>
      <c r="QDW98" s="22"/>
      <c r="QDX98" s="20"/>
      <c r="QEK98" s="22"/>
      <c r="QEL98" s="20"/>
      <c r="QEY98" s="22"/>
      <c r="QEZ98" s="20"/>
      <c r="QFM98" s="22"/>
      <c r="QFN98" s="20"/>
      <c r="QGA98" s="22"/>
      <c r="QGB98" s="20"/>
      <c r="QGO98" s="22"/>
      <c r="QGP98" s="20"/>
      <c r="QHC98" s="22"/>
      <c r="QHD98" s="20"/>
      <c r="QHQ98" s="22"/>
      <c r="QHR98" s="20"/>
      <c r="QIE98" s="22"/>
      <c r="QIF98" s="20"/>
      <c r="QIS98" s="22"/>
      <c r="QIT98" s="20"/>
      <c r="QJG98" s="22"/>
      <c r="QJH98" s="20"/>
      <c r="QJU98" s="22"/>
      <c r="QJV98" s="20"/>
      <c r="QKI98" s="22"/>
      <c r="QKJ98" s="20"/>
      <c r="QKW98" s="22"/>
      <c r="QKX98" s="20"/>
      <c r="QLK98" s="22"/>
      <c r="QLL98" s="20"/>
      <c r="QLY98" s="22"/>
      <c r="QLZ98" s="20"/>
      <c r="QMM98" s="22"/>
      <c r="QMN98" s="20"/>
      <c r="QNA98" s="22"/>
      <c r="QNB98" s="20"/>
      <c r="QNO98" s="22"/>
      <c r="QNP98" s="20"/>
      <c r="QOC98" s="22"/>
      <c r="QOD98" s="20"/>
      <c r="QOQ98" s="22"/>
      <c r="QOR98" s="20"/>
      <c r="QPE98" s="22"/>
      <c r="QPF98" s="20"/>
      <c r="QPS98" s="22"/>
      <c r="QPT98" s="20"/>
      <c r="QQG98" s="22"/>
      <c r="QQH98" s="20"/>
      <c r="QQU98" s="22"/>
      <c r="QQV98" s="20"/>
      <c r="QRI98" s="22"/>
      <c r="QRJ98" s="20"/>
      <c r="QRW98" s="22"/>
      <c r="QRX98" s="20"/>
      <c r="QSK98" s="22"/>
      <c r="QSL98" s="20"/>
      <c r="QSY98" s="22"/>
      <c r="QSZ98" s="20"/>
      <c r="QTM98" s="22"/>
      <c r="QTN98" s="20"/>
      <c r="QUA98" s="22"/>
      <c r="QUB98" s="20"/>
      <c r="QUO98" s="22"/>
      <c r="QUP98" s="20"/>
      <c r="QVC98" s="22"/>
      <c r="QVD98" s="20"/>
      <c r="QVQ98" s="22"/>
      <c r="QVR98" s="20"/>
      <c r="QWE98" s="22"/>
      <c r="QWF98" s="20"/>
      <c r="QWS98" s="22"/>
      <c r="QWT98" s="20"/>
      <c r="QXG98" s="22"/>
      <c r="QXH98" s="20"/>
      <c r="QXU98" s="22"/>
      <c r="QXV98" s="20"/>
      <c r="QYI98" s="22"/>
      <c r="QYJ98" s="20"/>
      <c r="QYW98" s="22"/>
      <c r="QYX98" s="20"/>
      <c r="QZK98" s="22"/>
      <c r="QZL98" s="20"/>
      <c r="QZY98" s="22"/>
      <c r="QZZ98" s="20"/>
      <c r="RAM98" s="22"/>
      <c r="RAN98" s="20"/>
      <c r="RBA98" s="22"/>
      <c r="RBB98" s="20"/>
      <c r="RBO98" s="22"/>
      <c r="RBP98" s="20"/>
      <c r="RCC98" s="22"/>
      <c r="RCD98" s="20"/>
      <c r="RCQ98" s="22"/>
      <c r="RCR98" s="20"/>
      <c r="RDE98" s="22"/>
      <c r="RDF98" s="20"/>
      <c r="RDS98" s="22"/>
      <c r="RDT98" s="20"/>
      <c r="REG98" s="22"/>
      <c r="REH98" s="20"/>
      <c r="REU98" s="22"/>
      <c r="REV98" s="20"/>
      <c r="RFI98" s="22"/>
      <c r="RFJ98" s="20"/>
      <c r="RFW98" s="22"/>
      <c r="RFX98" s="20"/>
      <c r="RGK98" s="22"/>
      <c r="RGL98" s="20"/>
      <c r="RGY98" s="22"/>
      <c r="RGZ98" s="20"/>
      <c r="RHM98" s="22"/>
      <c r="RHN98" s="20"/>
      <c r="RIA98" s="22"/>
      <c r="RIB98" s="20"/>
      <c r="RIO98" s="22"/>
      <c r="RIP98" s="20"/>
      <c r="RJC98" s="22"/>
      <c r="RJD98" s="20"/>
      <c r="RJQ98" s="22"/>
      <c r="RJR98" s="20"/>
      <c r="RKE98" s="22"/>
      <c r="RKF98" s="20"/>
      <c r="RKS98" s="22"/>
      <c r="RKT98" s="20"/>
      <c r="RLG98" s="22"/>
      <c r="RLH98" s="20"/>
      <c r="RLU98" s="22"/>
      <c r="RLV98" s="20"/>
      <c r="RMI98" s="22"/>
      <c r="RMJ98" s="20"/>
      <c r="RMW98" s="22"/>
      <c r="RMX98" s="20"/>
      <c r="RNK98" s="22"/>
      <c r="RNL98" s="20"/>
      <c r="RNY98" s="22"/>
      <c r="RNZ98" s="20"/>
      <c r="ROM98" s="22"/>
      <c r="RON98" s="20"/>
      <c r="RPA98" s="22"/>
      <c r="RPB98" s="20"/>
      <c r="RPO98" s="22"/>
      <c r="RPP98" s="20"/>
      <c r="RQC98" s="22"/>
      <c r="RQD98" s="20"/>
      <c r="RQQ98" s="22"/>
      <c r="RQR98" s="20"/>
      <c r="RRE98" s="22"/>
      <c r="RRF98" s="20"/>
      <c r="RRS98" s="22"/>
      <c r="RRT98" s="20"/>
      <c r="RSG98" s="22"/>
      <c r="RSH98" s="20"/>
      <c r="RSU98" s="22"/>
      <c r="RSV98" s="20"/>
      <c r="RTI98" s="22"/>
      <c r="RTJ98" s="20"/>
      <c r="RTW98" s="22"/>
      <c r="RTX98" s="20"/>
      <c r="RUK98" s="22"/>
      <c r="RUL98" s="20"/>
      <c r="RUY98" s="22"/>
      <c r="RUZ98" s="20"/>
      <c r="RVM98" s="22"/>
      <c r="RVN98" s="20"/>
      <c r="RWA98" s="22"/>
      <c r="RWB98" s="20"/>
      <c r="RWO98" s="22"/>
      <c r="RWP98" s="20"/>
      <c r="RXC98" s="22"/>
      <c r="RXD98" s="20"/>
      <c r="RXQ98" s="22"/>
      <c r="RXR98" s="20"/>
      <c r="RYE98" s="22"/>
      <c r="RYF98" s="20"/>
      <c r="RYS98" s="22"/>
      <c r="RYT98" s="20"/>
      <c r="RZG98" s="22"/>
      <c r="RZH98" s="20"/>
      <c r="RZU98" s="22"/>
      <c r="RZV98" s="20"/>
      <c r="SAI98" s="22"/>
      <c r="SAJ98" s="20"/>
      <c r="SAW98" s="22"/>
      <c r="SAX98" s="20"/>
      <c r="SBK98" s="22"/>
      <c r="SBL98" s="20"/>
      <c r="SBY98" s="22"/>
      <c r="SBZ98" s="20"/>
      <c r="SCM98" s="22"/>
      <c r="SCN98" s="20"/>
      <c r="SDA98" s="22"/>
      <c r="SDB98" s="20"/>
      <c r="SDO98" s="22"/>
      <c r="SDP98" s="20"/>
      <c r="SEC98" s="22"/>
      <c r="SED98" s="20"/>
      <c r="SEQ98" s="22"/>
      <c r="SER98" s="20"/>
      <c r="SFE98" s="22"/>
      <c r="SFF98" s="20"/>
      <c r="SFS98" s="22"/>
      <c r="SFT98" s="20"/>
      <c r="SGG98" s="22"/>
      <c r="SGH98" s="20"/>
      <c r="SGU98" s="22"/>
      <c r="SGV98" s="20"/>
      <c r="SHI98" s="22"/>
      <c r="SHJ98" s="20"/>
      <c r="SHW98" s="22"/>
      <c r="SHX98" s="20"/>
      <c r="SIK98" s="22"/>
      <c r="SIL98" s="20"/>
      <c r="SIY98" s="22"/>
      <c r="SIZ98" s="20"/>
      <c r="SJM98" s="22"/>
      <c r="SJN98" s="20"/>
      <c r="SKA98" s="22"/>
      <c r="SKB98" s="20"/>
      <c r="SKO98" s="22"/>
      <c r="SKP98" s="20"/>
      <c r="SLC98" s="22"/>
      <c r="SLD98" s="20"/>
      <c r="SLQ98" s="22"/>
      <c r="SLR98" s="20"/>
      <c r="SME98" s="22"/>
      <c r="SMF98" s="20"/>
      <c r="SMS98" s="22"/>
      <c r="SMT98" s="20"/>
      <c r="SNG98" s="22"/>
      <c r="SNH98" s="20"/>
      <c r="SNU98" s="22"/>
      <c r="SNV98" s="20"/>
      <c r="SOI98" s="22"/>
      <c r="SOJ98" s="20"/>
      <c r="SOW98" s="22"/>
      <c r="SOX98" s="20"/>
      <c r="SPK98" s="22"/>
      <c r="SPL98" s="20"/>
      <c r="SPY98" s="22"/>
      <c r="SPZ98" s="20"/>
      <c r="SQM98" s="22"/>
      <c r="SQN98" s="20"/>
      <c r="SRA98" s="22"/>
      <c r="SRB98" s="20"/>
      <c r="SRO98" s="22"/>
      <c r="SRP98" s="20"/>
      <c r="SSC98" s="22"/>
      <c r="SSD98" s="20"/>
      <c r="SSQ98" s="22"/>
      <c r="SSR98" s="20"/>
      <c r="STE98" s="22"/>
      <c r="STF98" s="20"/>
      <c r="STS98" s="22"/>
      <c r="STT98" s="20"/>
      <c r="SUG98" s="22"/>
      <c r="SUH98" s="20"/>
      <c r="SUU98" s="22"/>
      <c r="SUV98" s="20"/>
      <c r="SVI98" s="22"/>
      <c r="SVJ98" s="20"/>
      <c r="SVW98" s="22"/>
      <c r="SVX98" s="20"/>
      <c r="SWK98" s="22"/>
      <c r="SWL98" s="20"/>
      <c r="SWY98" s="22"/>
      <c r="SWZ98" s="20"/>
      <c r="SXM98" s="22"/>
      <c r="SXN98" s="20"/>
      <c r="SYA98" s="22"/>
      <c r="SYB98" s="20"/>
      <c r="SYO98" s="22"/>
      <c r="SYP98" s="20"/>
      <c r="SZC98" s="22"/>
      <c r="SZD98" s="20"/>
      <c r="SZQ98" s="22"/>
      <c r="SZR98" s="20"/>
      <c r="TAE98" s="22"/>
      <c r="TAF98" s="20"/>
      <c r="TAS98" s="22"/>
      <c r="TAT98" s="20"/>
      <c r="TBG98" s="22"/>
      <c r="TBH98" s="20"/>
      <c r="TBU98" s="22"/>
      <c r="TBV98" s="20"/>
      <c r="TCI98" s="22"/>
      <c r="TCJ98" s="20"/>
      <c r="TCW98" s="22"/>
      <c r="TCX98" s="20"/>
      <c r="TDK98" s="22"/>
      <c r="TDL98" s="20"/>
      <c r="TDY98" s="22"/>
      <c r="TDZ98" s="20"/>
      <c r="TEM98" s="22"/>
      <c r="TEN98" s="20"/>
      <c r="TFA98" s="22"/>
      <c r="TFB98" s="20"/>
      <c r="TFO98" s="22"/>
      <c r="TFP98" s="20"/>
      <c r="TGC98" s="22"/>
      <c r="TGD98" s="20"/>
      <c r="TGQ98" s="22"/>
      <c r="TGR98" s="20"/>
      <c r="THE98" s="22"/>
      <c r="THF98" s="20"/>
      <c r="THS98" s="22"/>
      <c r="THT98" s="20"/>
      <c r="TIG98" s="22"/>
      <c r="TIH98" s="20"/>
      <c r="TIU98" s="22"/>
      <c r="TIV98" s="20"/>
      <c r="TJI98" s="22"/>
      <c r="TJJ98" s="20"/>
      <c r="TJW98" s="22"/>
      <c r="TJX98" s="20"/>
      <c r="TKK98" s="22"/>
      <c r="TKL98" s="20"/>
      <c r="TKY98" s="22"/>
      <c r="TKZ98" s="20"/>
      <c r="TLM98" s="22"/>
      <c r="TLN98" s="20"/>
      <c r="TMA98" s="22"/>
      <c r="TMB98" s="20"/>
      <c r="TMO98" s="22"/>
      <c r="TMP98" s="20"/>
      <c r="TNC98" s="22"/>
      <c r="TND98" s="20"/>
      <c r="TNQ98" s="22"/>
      <c r="TNR98" s="20"/>
      <c r="TOE98" s="22"/>
      <c r="TOF98" s="20"/>
      <c r="TOS98" s="22"/>
      <c r="TOT98" s="20"/>
      <c r="TPG98" s="22"/>
      <c r="TPH98" s="20"/>
      <c r="TPU98" s="22"/>
      <c r="TPV98" s="20"/>
      <c r="TQI98" s="22"/>
      <c r="TQJ98" s="20"/>
      <c r="TQW98" s="22"/>
      <c r="TQX98" s="20"/>
      <c r="TRK98" s="22"/>
      <c r="TRL98" s="20"/>
      <c r="TRY98" s="22"/>
      <c r="TRZ98" s="20"/>
      <c r="TSM98" s="22"/>
      <c r="TSN98" s="20"/>
      <c r="TTA98" s="22"/>
      <c r="TTB98" s="20"/>
      <c r="TTO98" s="22"/>
      <c r="TTP98" s="20"/>
      <c r="TUC98" s="22"/>
      <c r="TUD98" s="20"/>
      <c r="TUQ98" s="22"/>
      <c r="TUR98" s="20"/>
      <c r="TVE98" s="22"/>
      <c r="TVF98" s="20"/>
      <c r="TVS98" s="22"/>
      <c r="TVT98" s="20"/>
      <c r="TWG98" s="22"/>
      <c r="TWH98" s="20"/>
      <c r="TWU98" s="22"/>
      <c r="TWV98" s="20"/>
      <c r="TXI98" s="22"/>
      <c r="TXJ98" s="20"/>
      <c r="TXW98" s="22"/>
      <c r="TXX98" s="20"/>
      <c r="TYK98" s="22"/>
      <c r="TYL98" s="20"/>
      <c r="TYY98" s="22"/>
      <c r="TYZ98" s="20"/>
      <c r="TZM98" s="22"/>
      <c r="TZN98" s="20"/>
      <c r="UAA98" s="22"/>
      <c r="UAB98" s="20"/>
      <c r="UAO98" s="22"/>
      <c r="UAP98" s="20"/>
      <c r="UBC98" s="22"/>
      <c r="UBD98" s="20"/>
      <c r="UBQ98" s="22"/>
      <c r="UBR98" s="20"/>
      <c r="UCE98" s="22"/>
      <c r="UCF98" s="20"/>
      <c r="UCS98" s="22"/>
      <c r="UCT98" s="20"/>
      <c r="UDG98" s="22"/>
      <c r="UDH98" s="20"/>
      <c r="UDU98" s="22"/>
      <c r="UDV98" s="20"/>
      <c r="UEI98" s="22"/>
      <c r="UEJ98" s="20"/>
      <c r="UEW98" s="22"/>
      <c r="UEX98" s="20"/>
      <c r="UFK98" s="22"/>
      <c r="UFL98" s="20"/>
      <c r="UFY98" s="22"/>
      <c r="UFZ98" s="20"/>
      <c r="UGM98" s="22"/>
      <c r="UGN98" s="20"/>
      <c r="UHA98" s="22"/>
      <c r="UHB98" s="20"/>
      <c r="UHO98" s="22"/>
      <c r="UHP98" s="20"/>
      <c r="UIC98" s="22"/>
      <c r="UID98" s="20"/>
      <c r="UIQ98" s="22"/>
      <c r="UIR98" s="20"/>
      <c r="UJE98" s="22"/>
      <c r="UJF98" s="20"/>
      <c r="UJS98" s="22"/>
      <c r="UJT98" s="20"/>
      <c r="UKG98" s="22"/>
      <c r="UKH98" s="20"/>
      <c r="UKU98" s="22"/>
      <c r="UKV98" s="20"/>
      <c r="ULI98" s="22"/>
      <c r="ULJ98" s="20"/>
      <c r="ULW98" s="22"/>
      <c r="ULX98" s="20"/>
      <c r="UMK98" s="22"/>
      <c r="UML98" s="20"/>
      <c r="UMY98" s="22"/>
      <c r="UMZ98" s="20"/>
      <c r="UNM98" s="22"/>
      <c r="UNN98" s="20"/>
      <c r="UOA98" s="22"/>
      <c r="UOB98" s="20"/>
      <c r="UOO98" s="22"/>
      <c r="UOP98" s="20"/>
      <c r="UPC98" s="22"/>
      <c r="UPD98" s="20"/>
      <c r="UPQ98" s="22"/>
      <c r="UPR98" s="20"/>
      <c r="UQE98" s="22"/>
      <c r="UQF98" s="20"/>
      <c r="UQS98" s="22"/>
      <c r="UQT98" s="20"/>
      <c r="URG98" s="22"/>
      <c r="URH98" s="20"/>
      <c r="URU98" s="22"/>
      <c r="URV98" s="20"/>
      <c r="USI98" s="22"/>
      <c r="USJ98" s="20"/>
      <c r="USW98" s="22"/>
      <c r="USX98" s="20"/>
      <c r="UTK98" s="22"/>
      <c r="UTL98" s="20"/>
      <c r="UTY98" s="22"/>
      <c r="UTZ98" s="20"/>
      <c r="UUM98" s="22"/>
      <c r="UUN98" s="20"/>
      <c r="UVA98" s="22"/>
      <c r="UVB98" s="20"/>
      <c r="UVO98" s="22"/>
      <c r="UVP98" s="20"/>
      <c r="UWC98" s="22"/>
      <c r="UWD98" s="20"/>
      <c r="UWQ98" s="22"/>
      <c r="UWR98" s="20"/>
      <c r="UXE98" s="22"/>
      <c r="UXF98" s="20"/>
      <c r="UXS98" s="22"/>
      <c r="UXT98" s="20"/>
      <c r="UYG98" s="22"/>
      <c r="UYH98" s="20"/>
      <c r="UYU98" s="22"/>
      <c r="UYV98" s="20"/>
      <c r="UZI98" s="22"/>
      <c r="UZJ98" s="20"/>
      <c r="UZW98" s="22"/>
      <c r="UZX98" s="20"/>
      <c r="VAK98" s="22"/>
      <c r="VAL98" s="20"/>
      <c r="VAY98" s="22"/>
      <c r="VAZ98" s="20"/>
      <c r="VBM98" s="22"/>
      <c r="VBN98" s="20"/>
      <c r="VCA98" s="22"/>
      <c r="VCB98" s="20"/>
      <c r="VCO98" s="22"/>
      <c r="VCP98" s="20"/>
      <c r="VDC98" s="22"/>
      <c r="VDD98" s="20"/>
      <c r="VDQ98" s="22"/>
      <c r="VDR98" s="20"/>
      <c r="VEE98" s="22"/>
      <c r="VEF98" s="20"/>
      <c r="VES98" s="22"/>
      <c r="VET98" s="20"/>
      <c r="VFG98" s="22"/>
      <c r="VFH98" s="20"/>
      <c r="VFU98" s="22"/>
      <c r="VFV98" s="20"/>
      <c r="VGI98" s="22"/>
      <c r="VGJ98" s="20"/>
      <c r="VGW98" s="22"/>
      <c r="VGX98" s="20"/>
      <c r="VHK98" s="22"/>
      <c r="VHL98" s="20"/>
      <c r="VHY98" s="22"/>
      <c r="VHZ98" s="20"/>
      <c r="VIM98" s="22"/>
      <c r="VIN98" s="20"/>
      <c r="VJA98" s="22"/>
      <c r="VJB98" s="20"/>
      <c r="VJO98" s="22"/>
      <c r="VJP98" s="20"/>
      <c r="VKC98" s="22"/>
      <c r="VKD98" s="20"/>
      <c r="VKQ98" s="22"/>
      <c r="VKR98" s="20"/>
      <c r="VLE98" s="22"/>
      <c r="VLF98" s="20"/>
      <c r="VLS98" s="22"/>
      <c r="VLT98" s="20"/>
      <c r="VMG98" s="22"/>
      <c r="VMH98" s="20"/>
      <c r="VMU98" s="22"/>
      <c r="VMV98" s="20"/>
      <c r="VNI98" s="22"/>
      <c r="VNJ98" s="20"/>
      <c r="VNW98" s="22"/>
      <c r="VNX98" s="20"/>
      <c r="VOK98" s="22"/>
      <c r="VOL98" s="20"/>
      <c r="VOY98" s="22"/>
      <c r="VOZ98" s="20"/>
      <c r="VPM98" s="22"/>
      <c r="VPN98" s="20"/>
      <c r="VQA98" s="22"/>
      <c r="VQB98" s="20"/>
      <c r="VQO98" s="22"/>
      <c r="VQP98" s="20"/>
      <c r="VRC98" s="22"/>
      <c r="VRD98" s="20"/>
      <c r="VRQ98" s="22"/>
      <c r="VRR98" s="20"/>
      <c r="VSE98" s="22"/>
      <c r="VSF98" s="20"/>
      <c r="VSS98" s="22"/>
      <c r="VST98" s="20"/>
      <c r="VTG98" s="22"/>
      <c r="VTH98" s="20"/>
      <c r="VTU98" s="22"/>
      <c r="VTV98" s="20"/>
      <c r="VUI98" s="22"/>
      <c r="VUJ98" s="20"/>
      <c r="VUW98" s="22"/>
      <c r="VUX98" s="20"/>
      <c r="VVK98" s="22"/>
      <c r="VVL98" s="20"/>
      <c r="VVY98" s="22"/>
      <c r="VVZ98" s="20"/>
      <c r="VWM98" s="22"/>
      <c r="VWN98" s="20"/>
      <c r="VXA98" s="22"/>
      <c r="VXB98" s="20"/>
      <c r="VXO98" s="22"/>
      <c r="VXP98" s="20"/>
      <c r="VYC98" s="22"/>
      <c r="VYD98" s="20"/>
      <c r="VYQ98" s="22"/>
      <c r="VYR98" s="20"/>
      <c r="VZE98" s="22"/>
      <c r="VZF98" s="20"/>
      <c r="VZS98" s="22"/>
      <c r="VZT98" s="20"/>
      <c r="WAG98" s="22"/>
      <c r="WAH98" s="20"/>
      <c r="WAU98" s="22"/>
      <c r="WAV98" s="20"/>
      <c r="WBI98" s="22"/>
      <c r="WBJ98" s="20"/>
      <c r="WBW98" s="22"/>
      <c r="WBX98" s="20"/>
      <c r="WCK98" s="22"/>
      <c r="WCL98" s="20"/>
      <c r="WCY98" s="22"/>
      <c r="WCZ98" s="20"/>
      <c r="WDM98" s="22"/>
      <c r="WDN98" s="20"/>
      <c r="WEA98" s="22"/>
      <c r="WEB98" s="20"/>
      <c r="WEO98" s="22"/>
      <c r="WEP98" s="20"/>
      <c r="WFC98" s="22"/>
      <c r="WFD98" s="20"/>
      <c r="WFQ98" s="22"/>
      <c r="WFR98" s="20"/>
      <c r="WGE98" s="22"/>
      <c r="WGF98" s="20"/>
      <c r="WGS98" s="22"/>
      <c r="WGT98" s="20"/>
      <c r="WHG98" s="22"/>
      <c r="WHH98" s="20"/>
      <c r="WHU98" s="22"/>
      <c r="WHV98" s="20"/>
      <c r="WII98" s="22"/>
      <c r="WIJ98" s="20"/>
      <c r="WIW98" s="22"/>
      <c r="WIX98" s="20"/>
      <c r="WJK98" s="22"/>
      <c r="WJL98" s="20"/>
      <c r="WJY98" s="22"/>
      <c r="WJZ98" s="20"/>
      <c r="WKM98" s="22"/>
      <c r="WKN98" s="20"/>
      <c r="WLA98" s="22"/>
      <c r="WLB98" s="20"/>
      <c r="WLO98" s="22"/>
      <c r="WLP98" s="20"/>
      <c r="WMC98" s="22"/>
      <c r="WMD98" s="20"/>
      <c r="WMQ98" s="22"/>
      <c r="WMR98" s="20"/>
      <c r="WNE98" s="22"/>
      <c r="WNF98" s="20"/>
      <c r="WNS98" s="22"/>
      <c r="WNT98" s="20"/>
      <c r="WOG98" s="22"/>
      <c r="WOH98" s="20"/>
      <c r="WOU98" s="22"/>
      <c r="WOV98" s="20"/>
      <c r="WPI98" s="22"/>
      <c r="WPJ98" s="20"/>
      <c r="WPW98" s="22"/>
      <c r="WPX98" s="20"/>
      <c r="WQK98" s="22"/>
      <c r="WQL98" s="20"/>
      <c r="WQY98" s="22"/>
      <c r="WQZ98" s="20"/>
      <c r="WRM98" s="22"/>
      <c r="WRN98" s="20"/>
      <c r="WSA98" s="22"/>
      <c r="WSB98" s="20"/>
      <c r="WSO98" s="22"/>
      <c r="WSP98" s="20"/>
      <c r="WTC98" s="22"/>
      <c r="WTD98" s="20"/>
      <c r="WTQ98" s="22"/>
      <c r="WTR98" s="20"/>
      <c r="WUE98" s="22"/>
      <c r="WUF98" s="20"/>
      <c r="WUS98" s="22"/>
      <c r="WUT98" s="20"/>
      <c r="WVG98" s="22"/>
      <c r="WVH98" s="20"/>
      <c r="WVU98" s="22"/>
      <c r="WVV98" s="20"/>
      <c r="WWI98" s="22"/>
      <c r="WWJ98" s="20"/>
      <c r="WWW98" s="22"/>
      <c r="WWX98" s="20"/>
      <c r="WXK98" s="22"/>
      <c r="WXL98" s="20"/>
      <c r="WXY98" s="22"/>
      <c r="WXZ98" s="20"/>
      <c r="WYM98" s="22"/>
      <c r="WYN98" s="20"/>
      <c r="WZA98" s="22"/>
      <c r="WZB98" s="20"/>
      <c r="WZO98" s="22"/>
      <c r="WZP98" s="20"/>
      <c r="XAC98" s="22"/>
      <c r="XAD98" s="20"/>
      <c r="XAQ98" s="22"/>
      <c r="XAR98" s="20"/>
      <c r="XBE98" s="22"/>
      <c r="XBF98" s="20"/>
      <c r="XBS98" s="22"/>
      <c r="XBT98" s="20"/>
      <c r="XCG98" s="22"/>
      <c r="XCH98" s="20"/>
      <c r="XCU98" s="22"/>
      <c r="XCV98" s="20"/>
      <c r="XDI98" s="22"/>
      <c r="XDJ98" s="20"/>
      <c r="XDW98" s="22"/>
      <c r="XDX98" s="20"/>
      <c r="XEK98" s="22"/>
      <c r="XEL98" s="20"/>
      <c r="XEY98" s="22"/>
      <c r="XEZ98" s="20"/>
    </row>
    <row r="99" spans="1:1022 1035:2044 2057:3066 3079:4088 4101:5110 5123:6132 6145:7168 7181:8190 8203:9212 9225:10234 10247:11256 11269:12278 12291:13300 13313:14336 14349:15358 15371:16380" x14ac:dyDescent="0.45">
      <c r="A99" s="54" t="s">
        <v>138</v>
      </c>
      <c r="B99" s="40">
        <v>0</v>
      </c>
      <c r="C99" s="40">
        <v>700</v>
      </c>
      <c r="D99" s="40">
        <v>0</v>
      </c>
      <c r="E99" s="40">
        <v>0</v>
      </c>
      <c r="F99" s="40">
        <v>0</v>
      </c>
      <c r="G99" s="40">
        <v>0</v>
      </c>
      <c r="H99" s="40">
        <v>0</v>
      </c>
      <c r="I99" s="40">
        <v>0</v>
      </c>
      <c r="J99" s="40">
        <v>0</v>
      </c>
      <c r="K99" s="40">
        <v>0</v>
      </c>
      <c r="L99" s="40">
        <v>0</v>
      </c>
      <c r="M99" s="40">
        <v>0</v>
      </c>
      <c r="N99" s="60">
        <f>SUM('Buget personal'!$B99:$M99)</f>
        <v>700</v>
      </c>
    </row>
    <row r="100" spans="1:1022 1035:2044 2057:3066 3079:4088 4101:5110 5123:6132 6145:7168 7181:8190 8203:9212 9225:10234 10247:11256 11269:12278 12291:13300 13313:14336 14349:15358 15371:16380" ht="19" thickBot="1" x14ac:dyDescent="0.5">
      <c r="A100" s="55" t="s">
        <v>109</v>
      </c>
      <c r="B100" s="40">
        <v>0</v>
      </c>
      <c r="C100" s="40">
        <v>0</v>
      </c>
      <c r="D100" s="40">
        <v>0</v>
      </c>
      <c r="E100" s="40">
        <v>0</v>
      </c>
      <c r="F100" s="40">
        <v>0</v>
      </c>
      <c r="G100" s="40">
        <v>0</v>
      </c>
      <c r="H100" s="40">
        <v>0</v>
      </c>
      <c r="I100" s="40">
        <v>0</v>
      </c>
      <c r="J100" s="40">
        <v>0</v>
      </c>
      <c r="K100" s="40">
        <v>0</v>
      </c>
      <c r="L100" s="40">
        <v>0</v>
      </c>
      <c r="M100" s="40">
        <v>0</v>
      </c>
      <c r="N100" s="61">
        <f>SUM('Buget personal'!$B100:$M100)</f>
        <v>0</v>
      </c>
    </row>
    <row r="101" spans="1:1022 1035:2044 2057:3066 3079:4088 4101:5110 5123:6132 6145:7168 7181:8190 8203:9212 9225:10234 10247:11256 11269:12278 12291:13300 13313:14336 14349:15358 15371:16380" ht="23.5" x14ac:dyDescent="0.35">
      <c r="A101" s="35" t="s">
        <v>118</v>
      </c>
      <c r="B101" s="58">
        <f>SUBTOTAL(109,Table14[Ian])</f>
        <v>0</v>
      </c>
      <c r="C101" s="58">
        <f>SUBTOTAL(109,Table14[Feb])</f>
        <v>700</v>
      </c>
      <c r="D101" s="58">
        <f>SUBTOTAL(109,Table14[Martie])</f>
        <v>0</v>
      </c>
      <c r="E101" s="58">
        <f>SUBTOTAL(109,Table14[Aprilie])</f>
        <v>0</v>
      </c>
      <c r="F101" s="58">
        <f>SUBTOTAL(109,Table14[Mai])</f>
        <v>0</v>
      </c>
      <c r="G101" s="58">
        <f>SUBTOTAL(109,Table14[Iunie])</f>
        <v>0</v>
      </c>
      <c r="H101" s="58">
        <f>SUBTOTAL(109,Table14[Iulie])</f>
        <v>0</v>
      </c>
      <c r="I101" s="58">
        <f>SUBTOTAL(109,Table14[Aug])</f>
        <v>0</v>
      </c>
      <c r="J101" s="58">
        <f>SUBTOTAL(109,Table14[Sept])</f>
        <v>0</v>
      </c>
      <c r="K101" s="58">
        <f>SUBTOTAL(109,Table14[Oct])</f>
        <v>0</v>
      </c>
      <c r="L101" s="58">
        <f>SUBTOTAL(109,Table14[Nov])</f>
        <v>0</v>
      </c>
      <c r="M101" s="58">
        <f>SUBTOTAL(109,Table14[Dec])</f>
        <v>0</v>
      </c>
      <c r="N101" s="59">
        <f>SUBTOTAL(109,Table14[An])</f>
        <v>700</v>
      </c>
    </row>
    <row r="102" spans="1:1022 1035:2044 2057:3066 3079:4088 4101:5110 5123:6132 6145:7168 7181:8190 8203:9212 9225:10234 10247:11256 11269:12278 12291:13300 13313:14336 14349:15358 15371:16380" ht="21.5" thickBot="1" x14ac:dyDescent="0.35">
      <c r="A102" s="20" t="s">
        <v>117</v>
      </c>
      <c r="B102" s="44" t="s">
        <v>0</v>
      </c>
      <c r="C102" s="44" t="s">
        <v>1</v>
      </c>
      <c r="D102" s="44" t="s">
        <v>2</v>
      </c>
      <c r="E102" s="44" t="s">
        <v>3</v>
      </c>
      <c r="F102" s="44" t="s">
        <v>4</v>
      </c>
      <c r="G102" s="44" t="s">
        <v>5</v>
      </c>
      <c r="H102" s="44" t="s">
        <v>6</v>
      </c>
      <c r="I102" s="44" t="s">
        <v>7</v>
      </c>
      <c r="J102" s="44" t="s">
        <v>8</v>
      </c>
      <c r="K102" s="44" t="s">
        <v>9</v>
      </c>
      <c r="L102" s="44" t="s">
        <v>10</v>
      </c>
      <c r="M102" s="44" t="s">
        <v>11</v>
      </c>
      <c r="N102" s="45" t="s">
        <v>12</v>
      </c>
    </row>
    <row r="103" spans="1:1022 1035:2044 2057:3066 3079:4088 4101:5110 5123:6132 6145:7168 7181:8190 8203:9212 9225:10234 10247:11256 11269:12278 12291:13300 13313:14336 14349:15358 15371:16380" x14ac:dyDescent="0.45">
      <c r="A103" s="56" t="s">
        <v>110</v>
      </c>
      <c r="B103" s="40">
        <v>0</v>
      </c>
      <c r="C103" s="40">
        <v>0</v>
      </c>
      <c r="D103" s="40">
        <v>0</v>
      </c>
      <c r="E103" s="40">
        <v>0</v>
      </c>
      <c r="F103" s="40">
        <v>0</v>
      </c>
      <c r="G103" s="40">
        <v>0</v>
      </c>
      <c r="H103" s="40">
        <v>0</v>
      </c>
      <c r="I103" s="40">
        <v>0</v>
      </c>
      <c r="J103" s="40">
        <v>0</v>
      </c>
      <c r="K103" s="40">
        <v>0</v>
      </c>
      <c r="L103" s="40">
        <v>0</v>
      </c>
      <c r="M103" s="40">
        <v>0</v>
      </c>
      <c r="N103" s="40">
        <f>SUM('Buget personal'!$B103:$M103)</f>
        <v>0</v>
      </c>
    </row>
    <row r="104" spans="1:1022 1035:2044 2057:3066 3079:4088 4101:5110 5123:6132 6145:7168 7181:8190 8203:9212 9225:10234 10247:11256 11269:12278 12291:13300 13313:14336 14349:15358 15371:16380" x14ac:dyDescent="0.45">
      <c r="A104" s="56" t="s">
        <v>111</v>
      </c>
      <c r="B104" s="40">
        <v>0</v>
      </c>
      <c r="C104" s="40">
        <v>0</v>
      </c>
      <c r="D104" s="40">
        <v>0</v>
      </c>
      <c r="E104" s="40">
        <v>0</v>
      </c>
      <c r="F104" s="40">
        <v>0</v>
      </c>
      <c r="G104" s="40">
        <v>0</v>
      </c>
      <c r="H104" s="40">
        <v>0</v>
      </c>
      <c r="I104" s="40">
        <v>0</v>
      </c>
      <c r="J104" s="40">
        <v>0</v>
      </c>
      <c r="K104" s="40">
        <v>0</v>
      </c>
      <c r="L104" s="40">
        <v>0</v>
      </c>
      <c r="M104" s="40">
        <v>0</v>
      </c>
      <c r="N104" s="47">
        <f>SUM('Buget personal'!$B104:$M104)</f>
        <v>0</v>
      </c>
    </row>
    <row r="105" spans="1:1022 1035:2044 2057:3066 3079:4088 4101:5110 5123:6132 6145:7168 7181:8190 8203:9212 9225:10234 10247:11256 11269:12278 12291:13300 13313:14336 14349:15358 15371:16380" ht="22.5" customHeight="1" x14ac:dyDescent="0.45">
      <c r="A105" s="56" t="s">
        <v>112</v>
      </c>
      <c r="B105" s="40">
        <v>0</v>
      </c>
      <c r="C105" s="40">
        <v>0</v>
      </c>
      <c r="D105" s="40">
        <v>600</v>
      </c>
      <c r="E105" s="40">
        <v>0</v>
      </c>
      <c r="F105" s="40">
        <v>0</v>
      </c>
      <c r="G105" s="40">
        <v>0</v>
      </c>
      <c r="H105" s="40">
        <v>0</v>
      </c>
      <c r="I105" s="40">
        <v>0</v>
      </c>
      <c r="J105" s="40">
        <v>0</v>
      </c>
      <c r="K105" s="40">
        <v>0</v>
      </c>
      <c r="L105" s="40">
        <v>0</v>
      </c>
      <c r="M105" s="40">
        <v>0</v>
      </c>
      <c r="N105" s="47">
        <f>SUM('Buget personal'!$B105:$M105)</f>
        <v>600</v>
      </c>
    </row>
    <row r="106" spans="1:1022 1035:2044 2057:3066 3079:4088 4101:5110 5123:6132 6145:7168 7181:8190 8203:9212 9225:10234 10247:11256 11269:12278 12291:13300 13313:14336 14349:15358 15371:16380" x14ac:dyDescent="0.45">
      <c r="A106" s="56" t="s">
        <v>33</v>
      </c>
      <c r="B106" s="40">
        <v>0</v>
      </c>
      <c r="C106" s="40">
        <v>0</v>
      </c>
      <c r="D106" s="40">
        <v>0</v>
      </c>
      <c r="E106" s="40">
        <v>0</v>
      </c>
      <c r="F106" s="40">
        <v>0</v>
      </c>
      <c r="G106" s="40">
        <v>0</v>
      </c>
      <c r="H106" s="40">
        <v>0</v>
      </c>
      <c r="I106" s="40">
        <v>0</v>
      </c>
      <c r="J106" s="40">
        <v>0</v>
      </c>
      <c r="K106" s="40">
        <v>0</v>
      </c>
      <c r="L106" s="40">
        <v>0</v>
      </c>
      <c r="M106" s="40">
        <v>0</v>
      </c>
      <c r="N106" s="47">
        <f>SUM('Buget personal'!$B106:$M106)</f>
        <v>0</v>
      </c>
    </row>
    <row r="107" spans="1:1022 1035:2044 2057:3066 3079:4088 4101:5110 5123:6132 6145:7168 7181:8190 8203:9212 9225:10234 10247:11256 11269:12278 12291:13300 13313:14336 14349:15358 15371:16380" x14ac:dyDescent="0.45">
      <c r="A107" s="56" t="s">
        <v>33</v>
      </c>
      <c r="B107" s="40">
        <v>5000</v>
      </c>
      <c r="C107" s="40">
        <v>0</v>
      </c>
      <c r="D107" s="40">
        <v>0</v>
      </c>
      <c r="E107" s="40">
        <v>0</v>
      </c>
      <c r="F107" s="40">
        <v>0</v>
      </c>
      <c r="G107" s="40">
        <v>0</v>
      </c>
      <c r="H107" s="40">
        <v>0</v>
      </c>
      <c r="I107" s="40">
        <v>0</v>
      </c>
      <c r="J107" s="40">
        <v>0</v>
      </c>
      <c r="K107" s="40">
        <v>0</v>
      </c>
      <c r="L107" s="40">
        <v>0</v>
      </c>
      <c r="M107" s="40">
        <v>0</v>
      </c>
      <c r="N107" s="47">
        <f>SUM('Buget personal'!$B107:$M107)</f>
        <v>5000</v>
      </c>
    </row>
    <row r="108" spans="1:1022 1035:2044 2057:3066 3079:4088 4101:5110 5123:6132 6145:7168 7181:8190 8203:9212 9225:10234 10247:11256 11269:12278 12291:13300 13313:14336 14349:15358 15371:16380" ht="19" thickBot="1" x14ac:dyDescent="0.5">
      <c r="A108" s="56" t="s">
        <v>33</v>
      </c>
      <c r="B108" s="40">
        <v>0</v>
      </c>
      <c r="C108" s="40">
        <v>0</v>
      </c>
      <c r="D108" s="40">
        <v>0</v>
      </c>
      <c r="E108" s="40">
        <v>0</v>
      </c>
      <c r="F108" s="40">
        <v>0</v>
      </c>
      <c r="G108" s="40">
        <v>0</v>
      </c>
      <c r="H108" s="40">
        <v>0</v>
      </c>
      <c r="I108" s="40">
        <v>0</v>
      </c>
      <c r="J108" s="40">
        <v>0</v>
      </c>
      <c r="K108" s="40">
        <v>0</v>
      </c>
      <c r="L108" s="40">
        <v>0</v>
      </c>
      <c r="M108" s="40">
        <v>0</v>
      </c>
      <c r="N108" s="47">
        <f>SUM('Buget personal'!$B108:$M108)</f>
        <v>0</v>
      </c>
    </row>
    <row r="109" spans="1:1022 1035:2044 2057:3066 3079:4088 4101:5110 5123:6132 6145:7168 7181:8190 8203:9212 9225:10234 10247:11256 11269:12278 12291:13300 13313:14336 14349:15358 15371:16380" s="7" customFormat="1" ht="20.399999999999999" customHeight="1" x14ac:dyDescent="0.45">
      <c r="A109" s="35" t="s">
        <v>114</v>
      </c>
      <c r="B109" s="41">
        <f>SUBTOTAL(109,Table15[Ian])</f>
        <v>5000</v>
      </c>
      <c r="C109" s="41">
        <f>SUBTOTAL(109,Table15[Feb])</f>
        <v>0</v>
      </c>
      <c r="D109" s="41">
        <f>SUBTOTAL(109,Table15[Martie])</f>
        <v>600</v>
      </c>
      <c r="E109" s="41">
        <f>SUBTOTAL(109,Table15[Aprilie])</f>
        <v>0</v>
      </c>
      <c r="F109" s="41">
        <f>SUBTOTAL(109,Table15[Mai])</f>
        <v>0</v>
      </c>
      <c r="G109" s="41">
        <f>SUBTOTAL(109,Table15[Iunie])</f>
        <v>0</v>
      </c>
      <c r="H109" s="41">
        <f>SUBTOTAL(109,Table15[Iulie])</f>
        <v>0</v>
      </c>
      <c r="I109" s="41">
        <f>SUBTOTAL(109,Table15[Aug])</f>
        <v>0</v>
      </c>
      <c r="J109" s="41">
        <f>SUBTOTAL(109,Table15[Sept])</f>
        <v>0</v>
      </c>
      <c r="K109" s="41">
        <f>SUBTOTAL(109,Table15[Oct])</f>
        <v>0</v>
      </c>
      <c r="L109" s="41">
        <f>SUBTOTAL(109,Table15[Nov])</f>
        <v>0</v>
      </c>
      <c r="M109" s="41">
        <f>SUBTOTAL(109,Table15[Dec])</f>
        <v>0</v>
      </c>
      <c r="N109" s="41">
        <f>SUBTOTAL(109,Table15[An])</f>
        <v>5600</v>
      </c>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row>
    <row r="113" spans="3:3" x14ac:dyDescent="0.45">
      <c r="C113" t="s">
        <v>50</v>
      </c>
    </row>
  </sheetData>
  <mergeCells count="4">
    <mergeCell ref="J2:N2"/>
    <mergeCell ref="A2:D2"/>
    <mergeCell ref="F2:G2"/>
    <mergeCell ref="H2:I2"/>
  </mergeCells>
  <phoneticPr fontId="15" type="noConversion"/>
  <conditionalFormatting sqref="B5:N5">
    <cfRule type="iconSet" priority="1">
      <iconSet iconSet="3Arrows">
        <cfvo type="percent" val="0"/>
        <cfvo type="num" val="0"/>
        <cfvo type="num" val="1" gte="0"/>
      </iconSet>
    </cfRule>
  </conditionalFormatting>
  <printOptions horizontalCentered="1"/>
  <pageMargins left="0.51181102362204722" right="0.51181102362204722" top="0.74803149606299213" bottom="0.74803149606299213" header="0" footer="0"/>
  <pageSetup paperSize="9" scale="51" fitToHeight="0" orientation="landscape" r:id="rId1"/>
  <headerFooter>
    <oddFooter>&amp;Cwww.banometru.ro</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D7368-582D-404E-A09C-10A0D1CC93DD}">
  <sheetPr>
    <tabColor rgb="FF7030A0"/>
  </sheetPr>
  <dimension ref="B1:P33"/>
  <sheetViews>
    <sheetView workbookViewId="0">
      <selection activeCell="A6" sqref="A6"/>
    </sheetView>
  </sheetViews>
  <sheetFormatPr defaultColWidth="9.09765625" defaultRowHeight="13" x14ac:dyDescent="0.3"/>
  <cols>
    <col min="1" max="1" width="3.09765625" style="10" customWidth="1"/>
    <col min="2" max="2" width="20" style="10" customWidth="1"/>
    <col min="3" max="7" width="9.296875" style="10" customWidth="1"/>
    <col min="8" max="8" width="11" style="10" customWidth="1"/>
    <col min="9" max="15" width="9.296875" style="10" customWidth="1"/>
    <col min="16" max="16" width="11.8984375" style="10" bestFit="1" customWidth="1"/>
    <col min="17" max="17" width="10.3984375" style="10" customWidth="1"/>
    <col min="18" max="18" width="10.09765625" style="10" customWidth="1"/>
    <col min="19" max="19" width="8" style="10" customWidth="1"/>
    <col min="20" max="16384" width="9.09765625" style="10"/>
  </cols>
  <sheetData>
    <row r="1" spans="2:5" ht="60" customHeight="1" x14ac:dyDescent="0.3"/>
    <row r="2" spans="2:5" ht="29.5" x14ac:dyDescent="0.3">
      <c r="B2" s="9" t="s">
        <v>90</v>
      </c>
      <c r="C2" s="9"/>
      <c r="D2" s="9"/>
      <c r="E2" s="9"/>
    </row>
    <row r="17" spans="2:16" ht="35" customHeight="1" x14ac:dyDescent="0.3"/>
    <row r="18" spans="2:16" x14ac:dyDescent="0.3">
      <c r="B18" s="11" t="s">
        <v>17</v>
      </c>
      <c r="C18" s="11" t="s">
        <v>0</v>
      </c>
      <c r="D18" s="11" t="s">
        <v>1</v>
      </c>
      <c r="E18" s="11" t="s">
        <v>91</v>
      </c>
      <c r="F18" s="11" t="s">
        <v>92</v>
      </c>
      <c r="G18" s="11" t="s">
        <v>4</v>
      </c>
      <c r="H18" s="11" t="s">
        <v>93</v>
      </c>
      <c r="I18" s="11" t="s">
        <v>94</v>
      </c>
      <c r="J18" s="11" t="s">
        <v>7</v>
      </c>
      <c r="K18" s="11" t="s">
        <v>95</v>
      </c>
      <c r="L18" s="11" t="s">
        <v>9</v>
      </c>
      <c r="M18" s="11" t="s">
        <v>10</v>
      </c>
      <c r="N18" s="11" t="s">
        <v>11</v>
      </c>
      <c r="O18" s="11" t="s">
        <v>16</v>
      </c>
      <c r="P18" s="11" t="s">
        <v>96</v>
      </c>
    </row>
    <row r="19" spans="2:16" x14ac:dyDescent="0.3">
      <c r="B19" s="12" t="str">
        <f>'Buget personal'!A16</f>
        <v>Locuinţa</v>
      </c>
      <c r="C19" s="64">
        <f>'Buget personal'!B27/C31</f>
        <v>0</v>
      </c>
      <c r="D19" s="64">
        <f>'Buget personal'!C27/D31</f>
        <v>0</v>
      </c>
      <c r="E19" s="64">
        <f>'Buget personal'!D27/E31</f>
        <v>0</v>
      </c>
      <c r="F19" s="64" t="e">
        <f>'Buget personal'!E27/F31</f>
        <v>#DIV/0!</v>
      </c>
      <c r="G19" s="64" t="e">
        <f>'Buget personal'!F27/G31</f>
        <v>#DIV/0!</v>
      </c>
      <c r="H19" s="64" t="e">
        <f>'Buget personal'!G27/H31</f>
        <v>#DIV/0!</v>
      </c>
      <c r="I19" s="64" t="e">
        <f>'Buget personal'!H27/I31</f>
        <v>#DIV/0!</v>
      </c>
      <c r="J19" s="64" t="e">
        <f>'Buget personal'!I27/J31</f>
        <v>#DIV/0!</v>
      </c>
      <c r="K19" s="64" t="e">
        <f>'Buget personal'!J27/K31</f>
        <v>#DIV/0!</v>
      </c>
      <c r="L19" s="64" t="e">
        <f>'Buget personal'!K27/L31</f>
        <v>#DIV/0!</v>
      </c>
      <c r="M19" s="64" t="e">
        <f>'Buget personal'!L27/M31</f>
        <v>#DIV/0!</v>
      </c>
      <c r="N19" s="64" t="e">
        <f>'Buget personal'!M27/N31</f>
        <v>#DIV/0!</v>
      </c>
      <c r="O19" s="64">
        <f>'Buget personal'!N27/O31</f>
        <v>0</v>
      </c>
      <c r="P19" s="13"/>
    </row>
    <row r="20" spans="2:16" ht="24" x14ac:dyDescent="0.3">
      <c r="B20" s="14" t="str">
        <f>Table3[[#Headers],[ÎNGRIJIRE FAMILIE/PERSONALĂ]]</f>
        <v>ÎNGRIJIRE FAMILIE/PERSONALĂ</v>
      </c>
      <c r="C20" s="64">
        <f>'Buget personal'!B39/C31</f>
        <v>0</v>
      </c>
      <c r="D20" s="64">
        <f>'Buget personal'!C39/D31</f>
        <v>0</v>
      </c>
      <c r="E20" s="64">
        <f>'Buget personal'!D39/E31</f>
        <v>0</v>
      </c>
      <c r="F20" s="64" t="e">
        <f>'Buget personal'!E39/F31</f>
        <v>#DIV/0!</v>
      </c>
      <c r="G20" s="64" t="e">
        <f>'Buget personal'!F39/G31</f>
        <v>#DIV/0!</v>
      </c>
      <c r="H20" s="64" t="e">
        <f>'Buget personal'!G39/H31</f>
        <v>#DIV/0!</v>
      </c>
      <c r="I20" s="64" t="e">
        <f>'Buget personal'!H39/I31</f>
        <v>#DIV/0!</v>
      </c>
      <c r="J20" s="64" t="e">
        <f>'Buget personal'!I39/J31</f>
        <v>#DIV/0!</v>
      </c>
      <c r="K20" s="64" t="e">
        <f>'Buget personal'!J39/K31</f>
        <v>#DIV/0!</v>
      </c>
      <c r="L20" s="64" t="e">
        <f>'Buget personal'!K39/L31</f>
        <v>#DIV/0!</v>
      </c>
      <c r="M20" s="64" t="e">
        <f>'Buget personal'!L39/M31</f>
        <v>#DIV/0!</v>
      </c>
      <c r="N20" s="64" t="e">
        <f>'Buget personal'!M39/N31</f>
        <v>#DIV/0!</v>
      </c>
      <c r="O20" s="64">
        <f>'Buget personal'!N39/O31</f>
        <v>0</v>
      </c>
      <c r="P20" s="13"/>
    </row>
    <row r="21" spans="2:16" x14ac:dyDescent="0.3">
      <c r="B21" s="14" t="str">
        <f>Table4[[#Headers],[Transport]]</f>
        <v>Transport</v>
      </c>
      <c r="C21" s="64">
        <f>'Buget personal'!B48/C31</f>
        <v>0</v>
      </c>
      <c r="D21" s="64">
        <f>'Buget personal'!C48/D31</f>
        <v>0</v>
      </c>
      <c r="E21" s="64">
        <f>'Buget personal'!D48/E31</f>
        <v>0</v>
      </c>
      <c r="F21" s="64" t="e">
        <f>'Buget personal'!E48/F31</f>
        <v>#DIV/0!</v>
      </c>
      <c r="G21" s="64" t="e">
        <f>'Buget personal'!F48/G31</f>
        <v>#DIV/0!</v>
      </c>
      <c r="H21" s="64" t="e">
        <f>'Buget personal'!G48/H31</f>
        <v>#DIV/0!</v>
      </c>
      <c r="I21" s="64" t="e">
        <f>'Buget personal'!H48/I31</f>
        <v>#DIV/0!</v>
      </c>
      <c r="J21" s="64" t="e">
        <f>'Buget personal'!I48/J31</f>
        <v>#DIV/0!</v>
      </c>
      <c r="K21" s="64" t="e">
        <f>'Buget personal'!J48/K31</f>
        <v>#DIV/0!</v>
      </c>
      <c r="L21" s="64" t="e">
        <f>'Buget personal'!K48/L31</f>
        <v>#DIV/0!</v>
      </c>
      <c r="M21" s="64" t="e">
        <f>'Buget personal'!L48/M31</f>
        <v>#DIV/0!</v>
      </c>
      <c r="N21" s="64" t="e">
        <f>'Buget personal'!M48/N31</f>
        <v>#DIV/0!</v>
      </c>
      <c r="O21" s="64">
        <f>'Buget personal'!N48/O31</f>
        <v>0</v>
      </c>
      <c r="P21" s="13"/>
    </row>
    <row r="22" spans="2:16" x14ac:dyDescent="0.3">
      <c r="B22" s="14" t="str">
        <f>Table6[[#Headers],[ÎMPRUMUTURI]]</f>
        <v>ÎMPRUMUTURI</v>
      </c>
      <c r="C22" s="64">
        <f>'Buget personal'!B61/C31</f>
        <v>0</v>
      </c>
      <c r="D22" s="64">
        <f>'Buget personal'!C61/D31</f>
        <v>0</v>
      </c>
      <c r="E22" s="64">
        <f>'Buget personal'!D61/E31</f>
        <v>0</v>
      </c>
      <c r="F22" s="64" t="e">
        <f>'Buget personal'!E61/F31</f>
        <v>#DIV/0!</v>
      </c>
      <c r="G22" s="64" t="e">
        <f>'Buget personal'!F61/G31</f>
        <v>#DIV/0!</v>
      </c>
      <c r="H22" s="64" t="e">
        <f>'Buget personal'!G61/H31</f>
        <v>#DIV/0!</v>
      </c>
      <c r="I22" s="64" t="e">
        <f>'Buget personal'!H61/I31</f>
        <v>#DIV/0!</v>
      </c>
      <c r="J22" s="64" t="e">
        <f>'Buget personal'!I61/J31</f>
        <v>#DIV/0!</v>
      </c>
      <c r="K22" s="64" t="e">
        <f>'Buget personal'!J61/K31</f>
        <v>#DIV/0!</v>
      </c>
      <c r="L22" s="64" t="e">
        <f>'Buget personal'!K61/L31</f>
        <v>#DIV/0!</v>
      </c>
      <c r="M22" s="64" t="e">
        <f>'Buget personal'!L61/M31</f>
        <v>#DIV/0!</v>
      </c>
      <c r="N22" s="64" t="e">
        <f>'Buget personal'!M61/N31</f>
        <v>#DIV/0!</v>
      </c>
      <c r="O22" s="64">
        <f>'Buget personal'!N61/O31</f>
        <v>0</v>
      </c>
      <c r="P22" s="13"/>
    </row>
    <row r="23" spans="2:16" x14ac:dyDescent="0.3">
      <c r="B23" s="14" t="str">
        <f>Table7[[#Headers],[Divertisment]]</f>
        <v>Divertisment</v>
      </c>
      <c r="C23" s="64">
        <f>'Buget personal'!B69/C31</f>
        <v>0</v>
      </c>
      <c r="D23" s="64">
        <f>'Buget personal'!C69/D31</f>
        <v>0</v>
      </c>
      <c r="E23" s="64">
        <f>'Buget personal'!D69/E31</f>
        <v>0</v>
      </c>
      <c r="F23" s="64" t="e">
        <f>'Buget personal'!E69/F31</f>
        <v>#DIV/0!</v>
      </c>
      <c r="G23" s="64" t="e">
        <f>'Buget personal'!F69/G31</f>
        <v>#DIV/0!</v>
      </c>
      <c r="H23" s="64" t="e">
        <f>'Buget personal'!G69/H31</f>
        <v>#DIV/0!</v>
      </c>
      <c r="I23" s="64" t="e">
        <f>'Buget personal'!H69/I31</f>
        <v>#DIV/0!</v>
      </c>
      <c r="J23" s="64" t="e">
        <f>'Buget personal'!I69/J31</f>
        <v>#DIV/0!</v>
      </c>
      <c r="K23" s="64" t="e">
        <f>'Buget personal'!J69/K31</f>
        <v>#DIV/0!</v>
      </c>
      <c r="L23" s="64" t="e">
        <f>'Buget personal'!K69/L31</f>
        <v>#DIV/0!</v>
      </c>
      <c r="M23" s="64" t="e">
        <f>'Buget personal'!L69/M31</f>
        <v>#DIV/0!</v>
      </c>
      <c r="N23" s="64" t="e">
        <f>'Buget personal'!M69/N31</f>
        <v>#DIV/0!</v>
      </c>
      <c r="O23" s="64">
        <f>'Buget personal'!N69/O31</f>
        <v>0</v>
      </c>
      <c r="P23" s="15"/>
    </row>
    <row r="24" spans="2:16" ht="24" x14ac:dyDescent="0.3">
      <c r="B24" s="14" t="str">
        <f>Table8[[#Headers],[ECONOMII SAU INVESTIŢII]]</f>
        <v>ECONOMII SAU INVESTIŢII</v>
      </c>
      <c r="C24" s="64">
        <f>'Buget personal'!B76/C31</f>
        <v>0</v>
      </c>
      <c r="D24" s="64">
        <f>'Buget personal'!C76/D31</f>
        <v>0</v>
      </c>
      <c r="E24" s="64">
        <f>'Buget personal'!D76/E31</f>
        <v>0</v>
      </c>
      <c r="F24" s="64" t="e">
        <f>'Buget personal'!E76/F31</f>
        <v>#DIV/0!</v>
      </c>
      <c r="G24" s="64" t="e">
        <f>'Buget personal'!F76/G31</f>
        <v>#DIV/0!</v>
      </c>
      <c r="H24" s="64" t="e">
        <f>'Buget personal'!G76/H31</f>
        <v>#DIV/0!</v>
      </c>
      <c r="I24" s="64" t="e">
        <f>'Buget personal'!H76/I31</f>
        <v>#DIV/0!</v>
      </c>
      <c r="J24" s="64" t="e">
        <f>'Buget personal'!I76/J31</f>
        <v>#DIV/0!</v>
      </c>
      <c r="K24" s="64" t="e">
        <f>'Buget personal'!J76/K31</f>
        <v>#DIV/0!</v>
      </c>
      <c r="L24" s="64" t="e">
        <f>'Buget personal'!K76/L31</f>
        <v>#DIV/0!</v>
      </c>
      <c r="M24" s="64" t="e">
        <f>'Buget personal'!L76/M31</f>
        <v>#DIV/0!</v>
      </c>
      <c r="N24" s="64" t="e">
        <f>'Buget personal'!M76/N31</f>
        <v>#DIV/0!</v>
      </c>
      <c r="O24" s="64">
        <f>'Buget personal'!N76/O31</f>
        <v>0</v>
      </c>
      <c r="P24" s="15"/>
    </row>
    <row r="25" spans="2:16" x14ac:dyDescent="0.3">
      <c r="B25" s="14" t="str">
        <f>Table9[[#Headers],[JURIDICE]]</f>
        <v>JURIDICE</v>
      </c>
      <c r="C25" s="64">
        <f>'Buget personal'!B82/C31</f>
        <v>0</v>
      </c>
      <c r="D25" s="64">
        <f>'Buget personal'!C82/D31</f>
        <v>0</v>
      </c>
      <c r="E25" s="64">
        <f>'Buget personal'!D82/E31</f>
        <v>0</v>
      </c>
      <c r="F25" s="64" t="e">
        <f>'Buget personal'!E82/F31</f>
        <v>#DIV/0!</v>
      </c>
      <c r="G25" s="64" t="e">
        <f>'Buget personal'!F82/G31</f>
        <v>#DIV/0!</v>
      </c>
      <c r="H25" s="64" t="e">
        <f>'Buget personal'!G82/H31</f>
        <v>#DIV/0!</v>
      </c>
      <c r="I25" s="64" t="e">
        <f>'Buget personal'!H82/I31</f>
        <v>#DIV/0!</v>
      </c>
      <c r="J25" s="64" t="e">
        <f>'Buget personal'!I82/J31</f>
        <v>#DIV/0!</v>
      </c>
      <c r="K25" s="64" t="e">
        <f>'Buget personal'!J82/K31</f>
        <v>#DIV/0!</v>
      </c>
      <c r="L25" s="64" t="e">
        <f>'Buget personal'!K82/L31</f>
        <v>#DIV/0!</v>
      </c>
      <c r="M25" s="64" t="e">
        <f>'Buget personal'!L82/M31</f>
        <v>#DIV/0!</v>
      </c>
      <c r="N25" s="64" t="e">
        <f>'Buget personal'!M82/N31</f>
        <v>#DIV/0!</v>
      </c>
      <c r="O25" s="64">
        <f>'Buget personal'!N82/O31</f>
        <v>0</v>
      </c>
      <c r="P25" s="15"/>
    </row>
    <row r="26" spans="2:16" x14ac:dyDescent="0.3">
      <c r="B26" s="14" t="str">
        <f>Table10[[#Headers],[CADOURI ŞI DONAŢII]]</f>
        <v>CADOURI ŞI DONAŢII</v>
      </c>
      <c r="C26" s="64">
        <f>'Buget personal'!B87/C31</f>
        <v>0</v>
      </c>
      <c r="D26" s="64">
        <f>'Buget personal'!C87/D31</f>
        <v>0</v>
      </c>
      <c r="E26" s="64">
        <f>'Buget personal'!D87/E31</f>
        <v>0</v>
      </c>
      <c r="F26" s="64" t="e">
        <f>'Buget personal'!E87/F31</f>
        <v>#DIV/0!</v>
      </c>
      <c r="G26" s="64" t="e">
        <f>'Buget personal'!F87/G31</f>
        <v>#DIV/0!</v>
      </c>
      <c r="H26" s="64" t="e">
        <f>'Buget personal'!G87/H31</f>
        <v>#DIV/0!</v>
      </c>
      <c r="I26" s="64" t="e">
        <f>'Buget personal'!H87/I31</f>
        <v>#DIV/0!</v>
      </c>
      <c r="J26" s="64" t="e">
        <f>'Buget personal'!I87/J31</f>
        <v>#DIV/0!</v>
      </c>
      <c r="K26" s="64" t="e">
        <f>'Buget personal'!J87/K31</f>
        <v>#DIV/0!</v>
      </c>
      <c r="L26" s="64" t="e">
        <f>'Buget personal'!K87/L31</f>
        <v>#DIV/0!</v>
      </c>
      <c r="M26" s="64" t="e">
        <f>'Buget personal'!L87/M31</f>
        <v>#DIV/0!</v>
      </c>
      <c r="N26" s="64" t="e">
        <f>'Buget personal'!M87/N31</f>
        <v>#DIV/0!</v>
      </c>
      <c r="O26" s="64">
        <f>'Buget personal'!N87/O31</f>
        <v>0</v>
      </c>
      <c r="P26" s="15"/>
    </row>
    <row r="27" spans="2:16" ht="24" x14ac:dyDescent="0.3">
      <c r="B27" s="14" t="str">
        <f>Table106[[#Headers],[ANIMALE DE COMPANIE]]</f>
        <v>ANIMALE DE COMPANIE</v>
      </c>
      <c r="C27" s="64">
        <f>Table106[[#Totals],[Ian]]/C31</f>
        <v>0</v>
      </c>
      <c r="D27" s="64">
        <f>Table106[[#Totals],[Feb]]/D31</f>
        <v>0</v>
      </c>
      <c r="E27" s="64">
        <f>Table106[[#Totals],[Martie]]/E31</f>
        <v>0</v>
      </c>
      <c r="F27" s="64" t="e">
        <f>Table106[[#Totals],[Aprilie]]/F31</f>
        <v>#DIV/0!</v>
      </c>
      <c r="G27" s="64" t="e">
        <f>Table106[[#Totals],[Mai]]/G31</f>
        <v>#DIV/0!</v>
      </c>
      <c r="H27" s="64" t="e">
        <f>Table106[[#Totals],[Iunie]]/H31</f>
        <v>#DIV/0!</v>
      </c>
      <c r="I27" s="64" t="e">
        <f>Table106[[#Totals],[Iulie]]/I31</f>
        <v>#DIV/0!</v>
      </c>
      <c r="J27" s="64" t="e">
        <f>Table106[[#Totals],[Aug]]/J31</f>
        <v>#DIV/0!</v>
      </c>
      <c r="K27" s="64" t="e">
        <f>Table106[[#Totals],[Sept]]/K31</f>
        <v>#DIV/0!</v>
      </c>
      <c r="L27" s="64" t="e">
        <f>Table106[[#Totals],[Oct]]/L31</f>
        <v>#DIV/0!</v>
      </c>
      <c r="M27" s="64" t="e">
        <f>Table106[[#Totals],[Nov]]/M31</f>
        <v>#DIV/0!</v>
      </c>
      <c r="N27" s="64" t="e">
        <f>Table106[[#Totals],[Dec]]/N31</f>
        <v>#DIV/0!</v>
      </c>
      <c r="O27" s="64">
        <f>Table106[[#Totals],[An]]/O31</f>
        <v>0</v>
      </c>
      <c r="P27" s="19"/>
    </row>
    <row r="28" spans="2:16" x14ac:dyDescent="0.3">
      <c r="B28" s="14" t="str">
        <f>Table11[[#Headers],[PLĂȚI DIVERSE]]</f>
        <v>PLĂȚI DIVERSE</v>
      </c>
      <c r="C28" s="64">
        <f>Table11[[#Totals],[Ian]]/C31</f>
        <v>0</v>
      </c>
      <c r="D28" s="64">
        <f>Table11[[#Totals],[Feb]]/D31</f>
        <v>0</v>
      </c>
      <c r="E28" s="64">
        <f>Table11[[#Totals],[Martie]]/E31</f>
        <v>0</v>
      </c>
      <c r="F28" s="64" t="e">
        <f>Table11[[#Totals],[Aprilie]]/F31</f>
        <v>#DIV/0!</v>
      </c>
      <c r="G28" s="64" t="e">
        <f>Table11[[#Totals],[Mai]]/G31</f>
        <v>#DIV/0!</v>
      </c>
      <c r="H28" s="64" t="e">
        <f>Table11[[#Totals],[Iunie]]/H31</f>
        <v>#DIV/0!</v>
      </c>
      <c r="I28" s="64" t="e">
        <f>Table11[[#Totals],[Iulie]]/I31</f>
        <v>#DIV/0!</v>
      </c>
      <c r="J28" s="64" t="e">
        <f>Table11[[#Totals],[Aug]]/J31</f>
        <v>#DIV/0!</v>
      </c>
      <c r="K28" s="64" t="e">
        <f>Table11[[#Totals],[Sept]]/K31</f>
        <v>#DIV/0!</v>
      </c>
      <c r="L28" s="64" t="e">
        <f>Table11[[#Totals],[Oct]]/L31</f>
        <v>#DIV/0!</v>
      </c>
      <c r="M28" s="64" t="e">
        <f>Table11[[#Totals],[Nov]]/M31</f>
        <v>#DIV/0!</v>
      </c>
      <c r="N28" s="64" t="e">
        <f>Table11[[#Totals],[Dec]]/N31</f>
        <v>#DIV/0!</v>
      </c>
      <c r="O28" s="64">
        <f>Table11[[#Totals],[An]]/O31</f>
        <v>0</v>
      </c>
      <c r="P28" s="15"/>
    </row>
    <row r="29" spans="2:16" x14ac:dyDescent="0.3">
      <c r="B29" s="14" t="str">
        <f>Table14[[#Headers],[MÂNCARE]]</f>
        <v>MÂNCARE</v>
      </c>
      <c r="C29" s="64">
        <f>Table14[[#Totals],[Ian]]/C31</f>
        <v>0</v>
      </c>
      <c r="D29" s="64">
        <f>Table14[[#Totals],[Feb]]/D31</f>
        <v>1</v>
      </c>
      <c r="E29" s="64">
        <f>Table14[[#Totals],[Martie]]/E31</f>
        <v>0</v>
      </c>
      <c r="F29" s="64" t="e">
        <f>Table14[[#Totals],[Aprilie]]/F31</f>
        <v>#DIV/0!</v>
      </c>
      <c r="G29" s="64" t="e">
        <f>Table14[[#Totals],[Mai]]/G31</f>
        <v>#DIV/0!</v>
      </c>
      <c r="H29" s="64" t="e">
        <f>Table14[[#Totals],[Iunie]]/H31</f>
        <v>#DIV/0!</v>
      </c>
      <c r="I29" s="64" t="e">
        <f>Table14[[#Totals],[Iulie]]/I31</f>
        <v>#DIV/0!</v>
      </c>
      <c r="J29" s="64" t="e">
        <f>Table14[[#Totals],[Aug]]/J31</f>
        <v>#DIV/0!</v>
      </c>
      <c r="K29" s="64" t="e">
        <f>Table14[[#Totals],[Sept]]/K31</f>
        <v>#DIV/0!</v>
      </c>
      <c r="L29" s="64" t="e">
        <f>Table14[[#Totals],[Oct]]/L31</f>
        <v>#DIV/0!</v>
      </c>
      <c r="M29" s="64" t="e">
        <f>Table14[[#Totals],[Nov]]/M31</f>
        <v>#DIV/0!</v>
      </c>
      <c r="N29" s="64" t="e">
        <f>Table14[[#Totals],[Dec]]/N31</f>
        <v>#DIV/0!</v>
      </c>
      <c r="O29" s="64">
        <f>Table14[[#Totals],[An]]/O31</f>
        <v>0.1111111111111111</v>
      </c>
      <c r="P29" s="19"/>
    </row>
    <row r="30" spans="2:16" x14ac:dyDescent="0.3">
      <c r="B30" s="14" t="str">
        <f>Table15[[#Headers],[COPII]]</f>
        <v>COPII</v>
      </c>
      <c r="C30" s="64">
        <f>Table15[[#Totals],[Ian]]/C31</f>
        <v>1</v>
      </c>
      <c r="D30" s="64">
        <f>Table15[[#Totals],[Feb]]/D31</f>
        <v>0</v>
      </c>
      <c r="E30" s="64">
        <f>Table15[[#Totals],[Martie]]/E31</f>
        <v>1</v>
      </c>
      <c r="F30" s="64" t="e">
        <f>Table15[[#Totals],[Aprilie]]/F31</f>
        <v>#DIV/0!</v>
      </c>
      <c r="G30" s="64" t="e">
        <f>Table15[[#Totals],[Mai]]/G31</f>
        <v>#DIV/0!</v>
      </c>
      <c r="H30" s="64" t="e">
        <f>Table15[[#Totals],[Iunie]]/H31</f>
        <v>#DIV/0!</v>
      </c>
      <c r="I30" s="64" t="e">
        <f>Table15[[#Totals],[Iulie]]/I31</f>
        <v>#DIV/0!</v>
      </c>
      <c r="J30" s="64" t="e">
        <f>Table15[[#Totals],[Aug]]/J31</f>
        <v>#DIV/0!</v>
      </c>
      <c r="K30" s="64" t="e">
        <f>Table15[[#Totals],[Sept]]/K31</f>
        <v>#DIV/0!</v>
      </c>
      <c r="L30" s="64" t="e">
        <f>Table15[[#Totals],[Oct]]/L31</f>
        <v>#DIV/0!</v>
      </c>
      <c r="M30" s="64" t="e">
        <f>Table15[[#Totals],[Nov]]/M31</f>
        <v>#DIV/0!</v>
      </c>
      <c r="N30" s="64" t="e">
        <f>Table15[[#Totals],[Dec]]/N31</f>
        <v>#DIV/0!</v>
      </c>
      <c r="O30" s="64">
        <f>Table15[[#Totals],[An]]/O31</f>
        <v>0.88888888888888884</v>
      </c>
      <c r="P30" s="19"/>
    </row>
    <row r="31" spans="2:16" s="67" customFormat="1" ht="19" customHeight="1" x14ac:dyDescent="0.25">
      <c r="B31" s="65" t="s">
        <v>119</v>
      </c>
      <c r="C31" s="68">
        <f>'Buget personal'!B15</f>
        <v>5000</v>
      </c>
      <c r="D31" s="68">
        <f>'Buget personal'!C15</f>
        <v>700</v>
      </c>
      <c r="E31" s="68">
        <f>'Buget personal'!D15</f>
        <v>600</v>
      </c>
      <c r="F31" s="68">
        <f>'Buget personal'!E15</f>
        <v>0</v>
      </c>
      <c r="G31" s="68">
        <f>'Buget personal'!F15</f>
        <v>0</v>
      </c>
      <c r="H31" s="68">
        <f>'Buget personal'!G15</f>
        <v>0</v>
      </c>
      <c r="I31" s="68">
        <f>'Buget personal'!H15</f>
        <v>0</v>
      </c>
      <c r="J31" s="68">
        <f>'Buget personal'!I15</f>
        <v>0</v>
      </c>
      <c r="K31" s="68">
        <f>'Buget personal'!J15</f>
        <v>0</v>
      </c>
      <c r="L31" s="68">
        <f>'Buget personal'!K15</f>
        <v>0</v>
      </c>
      <c r="M31" s="68">
        <f>'Buget personal'!L15</f>
        <v>0</v>
      </c>
      <c r="N31" s="68">
        <f>'Buget personal'!M15</f>
        <v>0</v>
      </c>
      <c r="O31" s="68">
        <f>'Buget personal'!N15</f>
        <v>6300</v>
      </c>
      <c r="P31" s="66"/>
    </row>
    <row r="33" spans="10:10" x14ac:dyDescent="0.3">
      <c r="J33" s="10" t="s">
        <v>50</v>
      </c>
    </row>
  </sheetData>
  <pageMargins left="0.70866141732283472" right="0.70866141732283472" top="0.74803149606299213" bottom="0.74803149606299213" header="0.31496062992125984" footer="0.31496062992125984"/>
  <pageSetup paperSize="9" orientation="portrait" r:id="rId1"/>
  <headerFooter>
    <oddFooter>&amp;Cwww.banometru.ro</oddFooter>
  </headerFooter>
  <drawing r:id="rId2"/>
  <tableParts count="1">
    <tablePart r:id="rId3"/>
  </tableParts>
  <extLst>
    <ext xmlns:x14="http://schemas.microsoft.com/office/spreadsheetml/2009/9/main" uri="{05C60535-1F16-4fd2-B633-F4F36F0B64E0}">
      <x14:sparklineGroups xmlns:xm="http://schemas.microsoft.com/office/excel/2006/main">
        <x14:sparklineGroup manualMax="0" manualMin="0" displayEmptyCellsAs="gap" markers="1" last="1" xr2:uid="{670885F6-2C3F-4B82-ABE0-55CFF62EA507}">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Cheltuieli'!C20:N20</xm:f>
              <xm:sqref>P20</xm:sqref>
            </x14:sparkline>
          </x14:sparklines>
        </x14:sparklineGroup>
        <x14:sparklineGroup manualMax="0" manualMin="0" displayEmptyCellsAs="gap" markers="1" last="1" xr2:uid="{044D306C-949F-4981-AD17-F025085E9222}">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Cheltuieli'!C19:N19</xm:f>
              <xm:sqref>P19</xm:sqref>
            </x14:sparkline>
          </x14:sparklines>
        </x14:sparklineGroup>
        <x14:sparklineGroup manualMax="0" manualMin="0" displayEmptyCellsAs="gap" markers="1" last="1" xr2:uid="{6F311F19-EAD7-4C19-A40D-C70D81FAF044}">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Cheltuieli'!C21:N21</xm:f>
              <xm:sqref>P21</xm:sqref>
            </x14:sparkline>
          </x14:sparklines>
        </x14:sparklineGroup>
        <x14:sparklineGroup manualMax="0" manualMin="0" displayEmptyCellsAs="gap" markers="1" last="1" xr2:uid="{B784B507-1090-46BA-BC2C-FC6A0A56073B}">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Cheltuieli'!C22:N22</xm:f>
              <xm:sqref>P22</xm:sqref>
            </x14:sparkline>
            <x14:sparkline>
              <xm:f>'Analiza Tendinte Cheltuieli'!C23:N23</xm:f>
              <xm:sqref>P23</xm:sqref>
            </x14:sparkline>
            <x14:sparkline>
              <xm:f>'Analiza Tendinte Cheltuieli'!C24:N24</xm:f>
              <xm:sqref>P24</xm:sqref>
            </x14:sparkline>
            <x14:sparkline>
              <xm:f>'Analiza Tendinte Cheltuieli'!C25:N25</xm:f>
              <xm:sqref>P25</xm:sqref>
            </x14:sparkline>
            <x14:sparkline>
              <xm:f>'Analiza Tendinte Cheltuieli'!C26:N26</xm:f>
              <xm:sqref>P26</xm:sqref>
            </x14:sparkline>
            <x14:sparkline>
              <xm:f>'Analiza Tendinte Cheltuieli'!C27:N27</xm:f>
              <xm:sqref>P27</xm:sqref>
            </x14:sparkline>
            <x14:sparkline>
              <xm:f>'Analiza Tendinte Cheltuieli'!C28:N28</xm:f>
              <xm:sqref>P28</xm:sqref>
            </x14:sparkline>
            <x14:sparkline>
              <xm:f>'Analiza Tendinte Cheltuieli'!C29:N29</xm:f>
              <xm:sqref>P29</xm:sqref>
            </x14:sparkline>
            <x14:sparkline>
              <xm:f>'Analiza Tendinte Cheltuieli'!C30:N30</xm:f>
              <xm:sqref>P30</xm:sqref>
            </x14:sparkline>
            <x14:sparkline>
              <xm:f>'Analiza Tendinte Cheltuieli'!C31:N31</xm:f>
              <xm:sqref>P31</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3FA09-3E74-4C51-938B-BF2DEFCEB07A}">
  <sheetPr>
    <tabColor rgb="FF7030A0"/>
  </sheetPr>
  <dimension ref="B1:P25"/>
  <sheetViews>
    <sheetView workbookViewId="0">
      <selection activeCell="Q14" sqref="Q14"/>
    </sheetView>
  </sheetViews>
  <sheetFormatPr defaultColWidth="9.09765625" defaultRowHeight="16.5" customHeight="1" x14ac:dyDescent="0.3"/>
  <cols>
    <col min="1" max="1" width="3.09765625" style="10" customWidth="1"/>
    <col min="2" max="2" width="16" style="10" customWidth="1"/>
    <col min="3" max="3" width="9.8984375" style="10" customWidth="1"/>
    <col min="4" max="14" width="9.69921875" style="10" customWidth="1"/>
    <col min="15" max="15" width="11.296875" style="10" customWidth="1"/>
    <col min="16" max="16" width="25.796875" style="10" customWidth="1"/>
    <col min="17" max="17" width="10.3984375" style="10" customWidth="1"/>
    <col min="18" max="18" width="10.09765625" style="10" customWidth="1"/>
    <col min="19" max="19" width="8" style="10" customWidth="1"/>
    <col min="20" max="16384" width="9.09765625" style="10"/>
  </cols>
  <sheetData>
    <row r="1" spans="2:2" ht="58.5" customHeight="1" x14ac:dyDescent="0.3"/>
    <row r="2" spans="2:2" ht="29.5" x14ac:dyDescent="0.3">
      <c r="B2" s="9" t="s">
        <v>97</v>
      </c>
    </row>
    <row r="18" spans="2:16" ht="13" x14ac:dyDescent="0.3">
      <c r="B18" s="11" t="s">
        <v>15</v>
      </c>
      <c r="C18" s="11" t="s">
        <v>0</v>
      </c>
      <c r="D18" s="11" t="s">
        <v>1</v>
      </c>
      <c r="E18" s="11" t="s">
        <v>91</v>
      </c>
      <c r="F18" s="11" t="s">
        <v>92</v>
      </c>
      <c r="G18" s="11" t="s">
        <v>4</v>
      </c>
      <c r="H18" s="11" t="s">
        <v>93</v>
      </c>
      <c r="I18" s="11" t="s">
        <v>94</v>
      </c>
      <c r="J18" s="11" t="s">
        <v>7</v>
      </c>
      <c r="K18" s="11" t="s">
        <v>95</v>
      </c>
      <c r="L18" s="11" t="s">
        <v>9</v>
      </c>
      <c r="M18" s="11" t="s">
        <v>10</v>
      </c>
      <c r="N18" s="11" t="s">
        <v>11</v>
      </c>
      <c r="O18" s="11" t="s">
        <v>16</v>
      </c>
      <c r="P18" s="11" t="s">
        <v>96</v>
      </c>
    </row>
    <row r="19" spans="2:16" ht="26" customHeight="1" x14ac:dyDescent="0.3">
      <c r="B19" s="78" t="str">
        <f>'Buget personal'!A7</f>
        <v>Venit salariu 1</v>
      </c>
      <c r="C19" s="81">
        <f>'Buget personal'!B7/C25</f>
        <v>0</v>
      </c>
      <c r="D19" s="81" t="e">
        <f>'Buget personal'!C7/D25</f>
        <v>#DIV/0!</v>
      </c>
      <c r="E19" s="81">
        <f>'Buget personal'!D7/E25</f>
        <v>0</v>
      </c>
      <c r="F19" s="81" t="e">
        <f>'Buget personal'!E7/F25</f>
        <v>#DIV/0!</v>
      </c>
      <c r="G19" s="81" t="e">
        <f>'Buget personal'!F7/G25</f>
        <v>#DIV/0!</v>
      </c>
      <c r="H19" s="81" t="e">
        <f>'Buget personal'!G7/H25</f>
        <v>#DIV/0!</v>
      </c>
      <c r="I19" s="81" t="e">
        <f>'Buget personal'!H7/I25</f>
        <v>#DIV/0!</v>
      </c>
      <c r="J19" s="81" t="e">
        <f>'Buget personal'!I7/J25</f>
        <v>#DIV/0!</v>
      </c>
      <c r="K19" s="81" t="e">
        <f>'Buget personal'!J7/K25</f>
        <v>#DIV/0!</v>
      </c>
      <c r="L19" s="81" t="e">
        <f>'Buget personal'!K7/L25</f>
        <v>#DIV/0!</v>
      </c>
      <c r="M19" s="81" t="e">
        <f>'Buget personal'!L7/M25</f>
        <v>#DIV/0!</v>
      </c>
      <c r="N19" s="81" t="e">
        <f>'Buget personal'!M7/N25</f>
        <v>#DIV/0!</v>
      </c>
      <c r="O19" s="81">
        <f>'Buget personal'!N7/O25</f>
        <v>0</v>
      </c>
      <c r="P19" s="16"/>
    </row>
    <row r="20" spans="2:16" ht="26" customHeight="1" x14ac:dyDescent="0.3">
      <c r="B20" s="78" t="str">
        <f>'Buget personal'!A8</f>
        <v>Venit salariu 2</v>
      </c>
      <c r="C20" s="81">
        <f>'Buget personal'!B8/C25</f>
        <v>1</v>
      </c>
      <c r="D20" s="81" t="e">
        <f>'Buget personal'!C8/D25</f>
        <v>#DIV/0!</v>
      </c>
      <c r="E20" s="81">
        <f>'Buget personal'!D8/E25</f>
        <v>0</v>
      </c>
      <c r="F20" s="81" t="e">
        <f>'Buget personal'!E8/F25</f>
        <v>#DIV/0!</v>
      </c>
      <c r="G20" s="81" t="e">
        <f>'Buget personal'!F8/G25</f>
        <v>#DIV/0!</v>
      </c>
      <c r="H20" s="81" t="e">
        <f>'Buget personal'!G8/H25</f>
        <v>#DIV/0!</v>
      </c>
      <c r="I20" s="81" t="e">
        <f>'Buget personal'!H8/I25</f>
        <v>#DIV/0!</v>
      </c>
      <c r="J20" s="81" t="e">
        <f>'Buget personal'!I8/J25</f>
        <v>#DIV/0!</v>
      </c>
      <c r="K20" s="81" t="e">
        <f>'Buget personal'!J8/K25</f>
        <v>#DIV/0!</v>
      </c>
      <c r="L20" s="81" t="e">
        <f>'Buget personal'!K8/L25</f>
        <v>#DIV/0!</v>
      </c>
      <c r="M20" s="81" t="e">
        <f>'Buget personal'!L8/M25</f>
        <v>#DIV/0!</v>
      </c>
      <c r="N20" s="81" t="e">
        <f>'Buget personal'!M8/N25</f>
        <v>#DIV/0!</v>
      </c>
      <c r="O20" s="81">
        <f>'Buget personal'!N8/O25</f>
        <v>0.92503748125937035</v>
      </c>
      <c r="P20" s="17"/>
    </row>
    <row r="21" spans="2:16" ht="26" customHeight="1" x14ac:dyDescent="0.3">
      <c r="B21" s="78" t="str">
        <f>'Buget personal'!A9</f>
        <v>Chirii</v>
      </c>
      <c r="C21" s="81">
        <f>'Buget personal'!B9/C25</f>
        <v>0</v>
      </c>
      <c r="D21" s="81" t="e">
        <f>'Buget personal'!C9/D25</f>
        <v>#DIV/0!</v>
      </c>
      <c r="E21" s="81">
        <f>'Buget personal'!D9/E25</f>
        <v>1</v>
      </c>
      <c r="F21" s="81" t="e">
        <f>'Buget personal'!E9/F25</f>
        <v>#DIV/0!</v>
      </c>
      <c r="G21" s="81" t="e">
        <f>'Buget personal'!F9/G25</f>
        <v>#DIV/0!</v>
      </c>
      <c r="H21" s="81" t="e">
        <f>'Buget personal'!G9/H25</f>
        <v>#DIV/0!</v>
      </c>
      <c r="I21" s="81" t="e">
        <f>'Buget personal'!H9/I25</f>
        <v>#DIV/0!</v>
      </c>
      <c r="J21" s="81" t="e">
        <f>'Buget personal'!I9/J25</f>
        <v>#DIV/0!</v>
      </c>
      <c r="K21" s="81" t="e">
        <f>'Buget personal'!J9/K25</f>
        <v>#DIV/0!</v>
      </c>
      <c r="L21" s="81" t="e">
        <f>'Buget personal'!K9/L25</f>
        <v>#DIV/0!</v>
      </c>
      <c r="M21" s="81" t="e">
        <f>'Buget personal'!L9/M25</f>
        <v>#DIV/0!</v>
      </c>
      <c r="N21" s="81" t="e">
        <f>'Buget personal'!M9/N25</f>
        <v>#DIV/0!</v>
      </c>
      <c r="O21" s="81">
        <f>'Buget personal'!N9/O25</f>
        <v>7.4962518740629688E-2</v>
      </c>
      <c r="P21" s="17"/>
    </row>
    <row r="22" spans="2:16" ht="26" customHeight="1" x14ac:dyDescent="0.3">
      <c r="B22" s="78" t="str">
        <f>'Buget personal'!A10</f>
        <v>Dividende</v>
      </c>
      <c r="C22" s="81">
        <f>'Buget personal'!B10/C25</f>
        <v>0</v>
      </c>
      <c r="D22" s="81" t="e">
        <f>'Buget personal'!C10/D25</f>
        <v>#DIV/0!</v>
      </c>
      <c r="E22" s="81">
        <f>'Buget personal'!D10/E25</f>
        <v>0</v>
      </c>
      <c r="F22" s="81" t="e">
        <f>'Buget personal'!E10/F25</f>
        <v>#DIV/0!</v>
      </c>
      <c r="G22" s="81" t="e">
        <f>'Buget personal'!F10/G25</f>
        <v>#DIV/0!</v>
      </c>
      <c r="H22" s="81" t="e">
        <f>'Buget personal'!G10/H25</f>
        <v>#DIV/0!</v>
      </c>
      <c r="I22" s="81" t="e">
        <f>'Buget personal'!H10/I25</f>
        <v>#DIV/0!</v>
      </c>
      <c r="J22" s="81" t="e">
        <f>'Buget personal'!I10/J25</f>
        <v>#DIV/0!</v>
      </c>
      <c r="K22" s="81" t="e">
        <f>'Buget personal'!J10/K25</f>
        <v>#DIV/0!</v>
      </c>
      <c r="L22" s="81" t="e">
        <f>'Buget personal'!K10/L25</f>
        <v>#DIV/0!</v>
      </c>
      <c r="M22" s="81" t="e">
        <f>'Buget personal'!L10/M25</f>
        <v>#DIV/0!</v>
      </c>
      <c r="N22" s="81" t="e">
        <f>'Buget personal'!M10/N25</f>
        <v>#DIV/0!</v>
      </c>
      <c r="O22" s="81">
        <f>'Buget personal'!N10/O25</f>
        <v>0</v>
      </c>
      <c r="P22" s="17"/>
    </row>
    <row r="23" spans="2:16" ht="26" customHeight="1" x14ac:dyDescent="0.3">
      <c r="B23" s="78" t="str">
        <f>'Buget personal'!A11</f>
        <v>Venituri independente</v>
      </c>
      <c r="C23" s="81">
        <f>'Buget personal'!B11/C25</f>
        <v>0</v>
      </c>
      <c r="D23" s="81" t="e">
        <f>'Buget personal'!C11/D25</f>
        <v>#DIV/0!</v>
      </c>
      <c r="E23" s="81">
        <f>'Buget personal'!D11/E25</f>
        <v>0</v>
      </c>
      <c r="F23" s="81" t="e">
        <f>'Buget personal'!E11/F25</f>
        <v>#DIV/0!</v>
      </c>
      <c r="G23" s="81" t="e">
        <f>'Buget personal'!F11/G25</f>
        <v>#DIV/0!</v>
      </c>
      <c r="H23" s="81" t="e">
        <f>'Buget personal'!G11/H25</f>
        <v>#DIV/0!</v>
      </c>
      <c r="I23" s="81" t="e">
        <f>'Buget personal'!H11/I25</f>
        <v>#DIV/0!</v>
      </c>
      <c r="J23" s="81" t="e">
        <f>'Buget personal'!I11/J25</f>
        <v>#DIV/0!</v>
      </c>
      <c r="K23" s="81" t="e">
        <f>'Buget personal'!J11/K25</f>
        <v>#DIV/0!</v>
      </c>
      <c r="L23" s="81" t="e">
        <f>'Buget personal'!K11/L25</f>
        <v>#DIV/0!</v>
      </c>
      <c r="M23" s="81" t="e">
        <f>'Buget personal'!L11/M25</f>
        <v>#DIV/0!</v>
      </c>
      <c r="N23" s="81" t="e">
        <f>'Buget personal'!M11/N25</f>
        <v>#DIV/0!</v>
      </c>
      <c r="O23" s="81">
        <f>'Buget personal'!N11/O25</f>
        <v>0</v>
      </c>
      <c r="P23" s="17"/>
    </row>
    <row r="24" spans="2:16" ht="26" customHeight="1" x14ac:dyDescent="0.3">
      <c r="B24" s="78" t="str">
        <f>'Buget personal'!A12</f>
        <v>Venit suplimentar</v>
      </c>
      <c r="C24" s="81">
        <f>'Buget personal'!B12/C25</f>
        <v>0</v>
      </c>
      <c r="D24" s="81" t="e">
        <f>'Buget personal'!C12/D25</f>
        <v>#DIV/0!</v>
      </c>
      <c r="E24" s="81">
        <f>'Buget personal'!D12/E25</f>
        <v>0</v>
      </c>
      <c r="F24" s="81" t="e">
        <f>'Buget personal'!E12/F25</f>
        <v>#DIV/0!</v>
      </c>
      <c r="G24" s="81" t="e">
        <f>'Buget personal'!F12/G25</f>
        <v>#DIV/0!</v>
      </c>
      <c r="H24" s="81" t="e">
        <f>'Buget personal'!G12/H25</f>
        <v>#DIV/0!</v>
      </c>
      <c r="I24" s="81" t="e">
        <f>'Buget personal'!H12/I25</f>
        <v>#DIV/0!</v>
      </c>
      <c r="J24" s="81" t="e">
        <f>'Buget personal'!I12/J25</f>
        <v>#DIV/0!</v>
      </c>
      <c r="K24" s="81" t="e">
        <f>'Buget personal'!J12/K25</f>
        <v>#DIV/0!</v>
      </c>
      <c r="L24" s="81" t="e">
        <f>'Buget personal'!K12/L25</f>
        <v>#DIV/0!</v>
      </c>
      <c r="M24" s="81" t="e">
        <f>'Buget personal'!L12/M25</f>
        <v>#DIV/0!</v>
      </c>
      <c r="N24" s="81" t="e">
        <f>'Buget personal'!M12/N25</f>
        <v>#DIV/0!</v>
      </c>
      <c r="O24" s="81">
        <f>'Buget personal'!N12/O25</f>
        <v>0</v>
      </c>
      <c r="P24" s="18"/>
    </row>
    <row r="25" spans="2:16" ht="16.5" customHeight="1" x14ac:dyDescent="0.3">
      <c r="B25" s="79" t="s">
        <v>119</v>
      </c>
      <c r="C25" s="80">
        <f>'Buget personal'!B13</f>
        <v>1234</v>
      </c>
      <c r="D25" s="80">
        <f>'Buget personal'!C13</f>
        <v>0</v>
      </c>
      <c r="E25" s="80">
        <f>'Buget personal'!D13</f>
        <v>100</v>
      </c>
      <c r="F25" s="80">
        <f>'Buget personal'!E13</f>
        <v>0</v>
      </c>
      <c r="G25" s="80">
        <f>'Buget personal'!F13</f>
        <v>0</v>
      </c>
      <c r="H25" s="80">
        <f>'Buget personal'!G13</f>
        <v>0</v>
      </c>
      <c r="I25" s="80">
        <f>'Buget personal'!H13</f>
        <v>0</v>
      </c>
      <c r="J25" s="80">
        <f>'Buget personal'!I13</f>
        <v>0</v>
      </c>
      <c r="K25" s="80">
        <f>'Buget personal'!J13</f>
        <v>0</v>
      </c>
      <c r="L25" s="80">
        <f>'Buget personal'!K13</f>
        <v>0</v>
      </c>
      <c r="M25" s="80">
        <f>'Buget personal'!L13</f>
        <v>0</v>
      </c>
      <c r="N25" s="80">
        <f>'Buget personal'!M13</f>
        <v>0</v>
      </c>
      <c r="O25" s="80">
        <f>'Buget personal'!N13</f>
        <v>1334</v>
      </c>
      <c r="P25" s="18"/>
    </row>
  </sheetData>
  <pageMargins left="0.7" right="0.7" top="0.75" bottom="0.75" header="0.3" footer="0.3"/>
  <pageSetup orientation="portrait" horizontalDpi="4294967293" verticalDpi="0" r:id="rId1"/>
  <ignoredErrors>
    <ignoredError sqref="C19:C24 D19:D24 E19:O21 E22:F22 E23:E24 F23:F24 G22:G24 H22:H24 I22:I24 J22:J24 K22:O24" calculatedColumn="1"/>
  </ignoredErrors>
  <drawing r:id="rId2"/>
  <tableParts count="1">
    <tablePart r:id="rId3"/>
  </tableParts>
  <extLst>
    <ext xmlns:x14="http://schemas.microsoft.com/office/spreadsheetml/2009/9/main" uri="{05C60535-1F16-4fd2-B633-F4F36F0B64E0}">
      <x14:sparklineGroups xmlns:xm="http://schemas.microsoft.com/office/excel/2006/main">
        <x14:sparklineGroup manualMax="0" manualMin="0" displayEmptyCellsAs="gap" markers="1" last="1" xr2:uid="{77EE2809-9458-400C-B9AF-E1A9E1021FAC}">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Venituri'!C24:N24</xm:f>
              <xm:sqref>P24</xm:sqref>
            </x14:sparkline>
            <x14:sparkline>
              <xm:f>'Analiza Tendinte Venituri'!C25:N25</xm:f>
              <xm:sqref>P25</xm:sqref>
            </x14:sparkline>
          </x14:sparklines>
        </x14:sparklineGroup>
        <x14:sparklineGroup manualMax="0" manualMin="0" displayEmptyCellsAs="gap" markers="1" last="1" xr2:uid="{8D2394FD-74A8-460D-8043-F2DF48B46C43}">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Venituri'!C23:N23</xm:f>
              <xm:sqref>P23</xm:sqref>
            </x14:sparkline>
          </x14:sparklines>
        </x14:sparklineGroup>
        <x14:sparklineGroup manualMax="0" manualMin="0" displayEmptyCellsAs="gap" markers="1" last="1" xr2:uid="{F38C89CB-A7C5-4E7F-8F59-C6A9AAAF6503}">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Venituri'!C22:N22</xm:f>
              <xm:sqref>P22</xm:sqref>
            </x14:sparkline>
          </x14:sparklines>
        </x14:sparklineGroup>
        <x14:sparklineGroup manualMax="0" manualMin="0" displayEmptyCellsAs="gap" markers="1" last="1" xr2:uid="{BE52E13F-2EBE-45DC-9BF8-B35622E88BE4}">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Venituri'!C21:N21</xm:f>
              <xm:sqref>P21</xm:sqref>
            </x14:sparkline>
          </x14:sparklines>
        </x14:sparklineGroup>
        <x14:sparklineGroup manualMax="0" manualMin="0" displayEmptyCellsAs="gap" markers="1" last="1" xr2:uid="{37A84806-5B5D-4BB5-BE90-62690266B6D7}">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Venituri'!C19:N19</xm:f>
              <xm:sqref>P19</xm:sqref>
            </x14:sparkline>
          </x14:sparklines>
        </x14:sparklineGroup>
        <x14:sparklineGroup manualMax="0" manualMin="0" displayEmptyCellsAs="gap" markers="1" last="1" xr2:uid="{16F7AF1C-9627-422F-ABC4-CC3AA798E7F0}">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Venituri'!C20:N20</xm:f>
              <xm:sqref>P20</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GHID</vt:lpstr>
      <vt:lpstr>Buget personal</vt:lpstr>
      <vt:lpstr>Analiza Tendinte Cheltuieli</vt:lpstr>
      <vt:lpstr>Analiza Tendinte Venituri</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Personal budget</dc:title>
  <dc:subject/>
  <dc:creator>Silvia Misu</dc:creator>
  <cp:keywords/>
  <dc:description/>
  <cp:lastModifiedBy>silvia misu</cp:lastModifiedBy>
  <cp:lastPrinted>2022-10-21T10:45:50Z</cp:lastPrinted>
  <dcterms:created xsi:type="dcterms:W3CDTF">2016-10-26T09:36:02Z</dcterms:created>
  <dcterms:modified xsi:type="dcterms:W3CDTF">2025-10-08T11:38:54Z</dcterms:modified>
  <cp:category/>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TC101885149990</vt:lpwstr>
  </property>
</Properties>
</file>