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filterPrivacy="1" codeName="ThisWorkbook"/>
  <xr:revisionPtr revIDLastSave="0" documentId="13_ncr:1_{8486696D-A468-4CD9-B7B7-D3C3F8735FB7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Tablou de bord" sheetId="1" r:id="rId1"/>
    <sheet name="Active" sheetId="2" r:id="rId2"/>
    <sheet name="Pasive" sheetId="3" r:id="rId3"/>
    <sheet name="calcule" sheetId="4" state="hidden" r:id="rId4"/>
  </sheets>
  <definedNames>
    <definedName name="TotalActive">calcule!$C$15</definedName>
    <definedName name="TotalPasive">calcule!$C$20</definedName>
    <definedName name="ValNetă">calcule!$C$23</definedName>
    <definedName name="Zonă_Imprimare" localSheetId="0">'Tablou de bord'!$A$1:$H$19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2" l="1"/>
  <c r="E23" i="2" l="1"/>
  <c r="I13" i="2"/>
  <c r="E13" i="2"/>
  <c r="E13" i="3"/>
  <c r="I13" i="3"/>
  <c r="B19" i="4" l="1"/>
  <c r="B18" i="4"/>
  <c r="B13" i="4"/>
  <c r="B12" i="4"/>
  <c r="B11" i="4"/>
  <c r="C20" i="4"/>
  <c r="C19" i="4"/>
  <c r="C18" i="4"/>
  <c r="C15" i="4"/>
  <c r="D18" i="1" s="1"/>
  <c r="C14" i="4"/>
  <c r="C13" i="4"/>
  <c r="C12" i="4"/>
  <c r="C11" i="4"/>
  <c r="B14" i="4" l="1"/>
  <c r="B12" i="3" l="1"/>
  <c r="G18" i="1"/>
  <c r="B12" i="2"/>
  <c r="C23" i="4"/>
  <c r="B11" i="1" s="1"/>
</calcChain>
</file>

<file path=xl/sharedStrings.xml><?xml version="1.0" encoding="utf-8"?>
<sst xmlns="http://schemas.openxmlformats.org/spreadsheetml/2006/main" count="76" uniqueCount="53">
  <si>
    <t>Total active</t>
  </si>
  <si>
    <t>Total pasive</t>
  </si>
  <si>
    <t>Valoare netă</t>
  </si>
  <si>
    <t>Altele</t>
  </si>
  <si>
    <t>Alte împrumuturi</t>
  </si>
  <si>
    <t>*** Această foaie ar trebui să rămână ascunsă ***</t>
  </si>
  <si>
    <t>NUMERAR ÎN CASĂ</t>
  </si>
  <si>
    <t>CONTURI CURENTE</t>
  </si>
  <si>
    <t>CONTURI DE ECONOMII</t>
  </si>
  <si>
    <t>BONURI DE TREZORERIE</t>
  </si>
  <si>
    <t>SUBTOTAL</t>
  </si>
  <si>
    <t xml:space="preserve"> </t>
  </si>
  <si>
    <t>AUTOMOBILE</t>
  </si>
  <si>
    <t>ALTE BUNURI</t>
  </si>
  <si>
    <t>DOBÂNZI PARTENERIAT</t>
  </si>
  <si>
    <t>PENSIE</t>
  </si>
  <si>
    <t>CONTURI PENSIE PRIVATĂ</t>
  </si>
  <si>
    <t>ALTE CONTURI</t>
  </si>
  <si>
    <t>DATORIE</t>
  </si>
  <si>
    <t>TOTAL ACTIVE</t>
  </si>
  <si>
    <t>ACTIVE</t>
  </si>
  <si>
    <t>PASIVE</t>
  </si>
  <si>
    <t>TOTAL PASIVE</t>
  </si>
  <si>
    <t>TABLOU DE BORD</t>
  </si>
  <si>
    <t>VALOARE ÎN NUMERAR A ASIGURĂRII DE VIAȚĂ</t>
  </si>
  <si>
    <t>ACȚIUNI</t>
  </si>
  <si>
    <t>INVESTIȚII ÎN FONDURI MUTUALE</t>
  </si>
  <si>
    <t>ALTE INVESTIȚII</t>
  </si>
  <si>
    <t>OBIECTE DE COLECȚIE</t>
  </si>
  <si>
    <t>REȘEDINȚĂ PRINCIPALĂ</t>
  </si>
  <si>
    <t>REȘEDINȚĂ SECUNDARĂ</t>
  </si>
  <si>
    <t>BLĂNURI ȘI BIJUTERII</t>
  </si>
  <si>
    <t>Obligații fiscale</t>
  </si>
  <si>
    <t>AVERE NETĂ</t>
  </si>
  <si>
    <t>OBIGATIUNI</t>
  </si>
  <si>
    <t>AMENAJĂRI INTERIOARE, ARTA</t>
  </si>
  <si>
    <t>Numerar</t>
  </si>
  <si>
    <t>Obiecte</t>
  </si>
  <si>
    <t>Pensie</t>
  </si>
  <si>
    <t>Investiții</t>
  </si>
  <si>
    <t>Valoare</t>
  </si>
  <si>
    <t>Leasing auto</t>
  </si>
  <si>
    <t>Banci</t>
  </si>
  <si>
    <t>Credit nevoi personale</t>
  </si>
  <si>
    <t>Împrumuturi sudii</t>
  </si>
  <si>
    <t>Cărti de credit</t>
  </si>
  <si>
    <t>Bănci</t>
  </si>
  <si>
    <t>Alte instituții</t>
  </si>
  <si>
    <t>Bunuri</t>
  </si>
  <si>
    <t>Overdraft</t>
  </si>
  <si>
    <t>Card cumpărături</t>
  </si>
  <si>
    <t>Prieteni</t>
  </si>
  <si>
    <t>IFN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</si>
</sst>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$&quot;#,##0"/>
    <numFmt numFmtId="165" formatCode="#,##0.00\ &quot;lei&quot;"/>
    <numFmt numFmtId="166" formatCode="#,##0\ &quot;lei&quot;"/>
  </numFmts>
  <fonts count="19" x14ac:knownFonts="1">
    <font>
      <sz val="9"/>
      <color theme="1"/>
      <name val="Franklin Gothic Medium"/>
      <family val="2"/>
      <scheme val="minor"/>
    </font>
    <font>
      <sz val="11"/>
      <color theme="0"/>
      <name val="Franklin Gothic Medium"/>
      <family val="2"/>
      <scheme val="minor"/>
    </font>
    <font>
      <sz val="26"/>
      <color theme="3"/>
      <name val="Franklin Gothic Medium"/>
      <family val="2"/>
      <scheme val="major"/>
    </font>
    <font>
      <sz val="14"/>
      <color theme="3"/>
      <name val="Franklin Gothic Medium"/>
      <family val="2"/>
      <scheme val="major"/>
    </font>
    <font>
      <sz val="11"/>
      <color theme="3"/>
      <name val="Franklin Gothic Medium"/>
      <family val="2"/>
      <scheme val="major"/>
    </font>
    <font>
      <sz val="24"/>
      <color theme="3"/>
      <name val="Franklin Gothic Medium"/>
      <family val="2"/>
      <scheme val="major"/>
    </font>
    <font>
      <sz val="9"/>
      <color theme="1"/>
      <name val="Calibri"/>
      <family val="2"/>
    </font>
    <font>
      <sz val="26"/>
      <color theme="3"/>
      <name val="Calibri"/>
      <family val="2"/>
    </font>
    <font>
      <sz val="14"/>
      <color theme="3"/>
      <name val="Calibri"/>
      <family val="2"/>
    </font>
    <font>
      <sz val="36"/>
      <color theme="1"/>
      <name val="Calibri"/>
      <family val="2"/>
    </font>
    <font>
      <sz val="24"/>
      <color theme="3"/>
      <name val="Calibri"/>
      <family val="2"/>
    </font>
    <font>
      <sz val="16"/>
      <color theme="3"/>
      <name val="Calibri"/>
      <family val="2"/>
    </font>
    <font>
      <sz val="45"/>
      <color theme="1"/>
      <name val="Calibri"/>
      <family val="2"/>
    </font>
    <font>
      <sz val="28"/>
      <color theme="1"/>
      <name val="Calibri"/>
      <family val="2"/>
    </font>
    <font>
      <sz val="34"/>
      <color theme="1"/>
      <name val="Calibri"/>
      <family val="2"/>
    </font>
    <font>
      <sz val="16"/>
      <color theme="1"/>
      <name val="Calibri"/>
      <family val="2"/>
    </font>
    <font>
      <sz val="11"/>
      <color theme="3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theme="7" tint="0.79995117038483843"/>
      </patternFill>
    </fill>
  </fills>
  <borders count="22">
    <border>
      <left/>
      <right/>
      <top/>
      <bottom/>
      <diagonal/>
    </border>
    <border>
      <left style="mediumDashed">
        <color theme="7"/>
      </left>
      <right/>
      <top/>
      <bottom/>
      <diagonal/>
    </border>
    <border>
      <left/>
      <right/>
      <top/>
      <bottom style="thick">
        <color theme="7"/>
      </bottom>
      <diagonal/>
    </border>
    <border>
      <left/>
      <right style="mediumDashed">
        <color theme="7"/>
      </right>
      <top/>
      <bottom/>
      <diagonal/>
    </border>
    <border>
      <left/>
      <right/>
      <top/>
      <bottom style="mediumDashed">
        <color theme="7"/>
      </bottom>
      <diagonal/>
    </border>
    <border>
      <left/>
      <right style="mediumDashed">
        <color theme="7"/>
      </right>
      <top/>
      <bottom style="mediumDashed">
        <color theme="7"/>
      </bottom>
      <diagonal/>
    </border>
    <border>
      <left/>
      <right style="mediumDashed">
        <color theme="7"/>
      </right>
      <top style="mediumDashed">
        <color theme="7"/>
      </top>
      <bottom/>
      <diagonal/>
    </border>
    <border>
      <left style="mediumDashed">
        <color theme="7"/>
      </left>
      <right/>
      <top/>
      <bottom style="mediumDashed">
        <color theme="7"/>
      </bottom>
      <diagonal/>
    </border>
    <border>
      <left/>
      <right/>
      <top style="mediumDashed">
        <color theme="7"/>
      </top>
      <bottom/>
      <diagonal/>
    </border>
    <border>
      <left/>
      <right/>
      <top/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/>
      <right style="thin">
        <color indexed="64"/>
      </right>
      <top style="thick">
        <color theme="7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2" borderId="0"/>
    <xf numFmtId="0" fontId="5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 indent="2"/>
    </xf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0">
    <xf numFmtId="0" fontId="0" fillId="2" borderId="0" xfId="0"/>
    <xf numFmtId="0" fontId="0" fillId="2" borderId="0" xfId="0" applyFont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165" fontId="0" fillId="2" borderId="0" xfId="0" applyNumberFormat="1"/>
    <xf numFmtId="166" fontId="1" fillId="5" borderId="0" xfId="0" applyNumberFormat="1" applyFont="1" applyFill="1" applyAlignment="1">
      <alignment horizontal="right" indent="1"/>
    </xf>
    <xf numFmtId="166" fontId="1" fillId="3" borderId="0" xfId="0" applyNumberFormat="1" applyFont="1" applyFill="1" applyAlignment="1">
      <alignment horizontal="right" indent="1"/>
    </xf>
    <xf numFmtId="166" fontId="0" fillId="2" borderId="0" xfId="0" applyNumberFormat="1"/>
    <xf numFmtId="166" fontId="0" fillId="2" borderId="0" xfId="0" applyNumberFormat="1" applyFont="1"/>
    <xf numFmtId="166" fontId="1" fillId="4" borderId="0" xfId="0" applyNumberFormat="1" applyFont="1" applyFill="1" applyAlignment="1">
      <alignment horizontal="right" indent="1"/>
    </xf>
    <xf numFmtId="0" fontId="6" fillId="0" borderId="0" xfId="0" applyFont="1" applyFill="1"/>
    <xf numFmtId="0" fontId="7" fillId="0" borderId="2" xfId="4" applyFont="1" applyFill="1" applyBorder="1" applyAlignment="1">
      <alignment horizontal="left" indent="1"/>
    </xf>
    <xf numFmtId="0" fontId="6" fillId="0" borderId="2" xfId="0" applyFont="1" applyFill="1" applyBorder="1"/>
    <xf numFmtId="0" fontId="6" fillId="0" borderId="0" xfId="0" applyFont="1" applyFill="1" applyAlignment="1">
      <alignment horizontal="left" indent="1"/>
    </xf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right" vertical="center" indent="1"/>
    </xf>
    <xf numFmtId="0" fontId="6" fillId="0" borderId="0" xfId="0" applyFont="1" applyFill="1" applyAlignment="1">
      <alignment horizontal="right" vertical="center" indent="1"/>
    </xf>
    <xf numFmtId="0" fontId="6" fillId="0" borderId="0" xfId="0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right" indent="1"/>
    </xf>
    <xf numFmtId="0" fontId="6" fillId="0" borderId="0" xfId="0" applyFont="1" applyFill="1" applyAlignment="1">
      <alignment horizontal="center"/>
    </xf>
    <xf numFmtId="0" fontId="11" fillId="0" borderId="2" xfId="4" applyFont="1" applyFill="1" applyBorder="1" applyAlignment="1">
      <alignment horizontal="left" indent="1"/>
    </xf>
    <xf numFmtId="0" fontId="6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2" xfId="0" applyFont="1" applyFill="1" applyBorder="1"/>
    <xf numFmtId="165" fontId="6" fillId="6" borderId="0" xfId="0" applyNumberFormat="1" applyFont="1" applyFill="1"/>
    <xf numFmtId="0" fontId="6" fillId="6" borderId="0" xfId="0" applyFont="1" applyFill="1"/>
    <xf numFmtId="0" fontId="7" fillId="6" borderId="2" xfId="4" applyFont="1" applyFill="1" applyBorder="1" applyAlignment="1">
      <alignment horizontal="left" indent="1"/>
    </xf>
    <xf numFmtId="0" fontId="6" fillId="6" borderId="2" xfId="0" applyFont="1" applyFill="1" applyBorder="1"/>
    <xf numFmtId="0" fontId="6" fillId="6" borderId="0" xfId="0" applyFont="1" applyFill="1" applyAlignment="1">
      <alignment horizontal="left" indent="1"/>
    </xf>
    <xf numFmtId="0" fontId="6" fillId="6" borderId="0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right" vertical="center" indent="1"/>
    </xf>
    <xf numFmtId="0" fontId="6" fillId="6" borderId="0" xfId="0" applyFont="1" applyFill="1" applyBorder="1" applyAlignment="1">
      <alignment horizontal="left"/>
    </xf>
    <xf numFmtId="3" fontId="6" fillId="6" borderId="0" xfId="0" applyNumberFormat="1" applyFont="1" applyFill="1" applyBorder="1" applyAlignment="1">
      <alignment horizontal="right" indent="1"/>
    </xf>
    <xf numFmtId="0" fontId="6" fillId="6" borderId="16" xfId="0" applyFont="1" applyFill="1" applyBorder="1" applyAlignment="1">
      <alignment horizontal="left" vertical="center"/>
    </xf>
    <xf numFmtId="3" fontId="6" fillId="6" borderId="17" xfId="0" applyNumberFormat="1" applyFont="1" applyFill="1" applyBorder="1" applyAlignment="1">
      <alignment horizontal="right" vertical="center" indent="1"/>
    </xf>
    <xf numFmtId="0" fontId="6" fillId="6" borderId="18" xfId="0" applyFont="1" applyFill="1" applyBorder="1" applyAlignment="1">
      <alignment horizontal="left" vertical="center"/>
    </xf>
    <xf numFmtId="3" fontId="6" fillId="6" borderId="19" xfId="0" applyNumberFormat="1" applyFont="1" applyFill="1" applyBorder="1" applyAlignment="1">
      <alignment horizontal="right" vertical="center" indent="1"/>
    </xf>
    <xf numFmtId="0" fontId="6" fillId="6" borderId="18" xfId="0" applyFont="1" applyFill="1" applyBorder="1"/>
    <xf numFmtId="0" fontId="6" fillId="6" borderId="19" xfId="0" applyFont="1" applyFill="1" applyBorder="1" applyAlignment="1">
      <alignment horizontal="right" vertical="center" indent="1"/>
    </xf>
    <xf numFmtId="0" fontId="6" fillId="6" borderId="21" xfId="0" applyFont="1" applyFill="1" applyBorder="1" applyAlignment="1">
      <alignment horizontal="left" vertical="center"/>
    </xf>
    <xf numFmtId="3" fontId="6" fillId="6" borderId="20" xfId="0" applyNumberFormat="1" applyFont="1" applyFill="1" applyBorder="1" applyAlignment="1">
      <alignment horizontal="right" vertical="center" indent="1"/>
    </xf>
    <xf numFmtId="0" fontId="8" fillId="6" borderId="2" xfId="2" applyFont="1" applyFill="1" applyBorder="1">
      <alignment horizontal="left" indent="2"/>
    </xf>
    <xf numFmtId="0" fontId="6" fillId="6" borderId="1" xfId="0" applyFont="1" applyFill="1" applyBorder="1"/>
    <xf numFmtId="0" fontId="6" fillId="6" borderId="0" xfId="0" applyFont="1" applyFill="1" applyBorder="1"/>
    <xf numFmtId="0" fontId="6" fillId="6" borderId="3" xfId="0" applyFont="1" applyFill="1" applyBorder="1"/>
    <xf numFmtId="166" fontId="9" fillId="6" borderId="4" xfId="0" applyNumberFormat="1" applyFont="1" applyFill="1" applyBorder="1" applyAlignment="1">
      <alignment horizontal="center"/>
    </xf>
    <xf numFmtId="164" fontId="12" fillId="6" borderId="7" xfId="0" applyNumberFormat="1" applyFont="1" applyFill="1" applyBorder="1" applyAlignment="1">
      <alignment horizontal="center"/>
    </xf>
    <xf numFmtId="166" fontId="13" fillId="6" borderId="4" xfId="0" applyNumberFormat="1" applyFont="1" applyFill="1" applyBorder="1" applyAlignment="1">
      <alignment horizontal="center"/>
    </xf>
    <xf numFmtId="164" fontId="12" fillId="6" borderId="5" xfId="0" applyNumberFormat="1" applyFont="1" applyFill="1" applyBorder="1" applyAlignment="1">
      <alignment horizontal="center"/>
    </xf>
    <xf numFmtId="164" fontId="12" fillId="6" borderId="4" xfId="0" applyNumberFormat="1" applyFont="1" applyFill="1" applyBorder="1" applyAlignment="1">
      <alignment horizontal="center"/>
    </xf>
    <xf numFmtId="0" fontId="10" fillId="6" borderId="0" xfId="1" applyFont="1" applyFill="1" applyAlignment="1">
      <alignment horizontal="center" vertical="center"/>
    </xf>
    <xf numFmtId="0" fontId="14" fillId="6" borderId="1" xfId="0" applyFont="1" applyFill="1" applyBorder="1" applyAlignment="1">
      <alignment horizontal="center"/>
    </xf>
    <xf numFmtId="0" fontId="8" fillId="6" borderId="8" xfId="2" applyFont="1" applyFill="1" applyBorder="1" applyAlignment="1">
      <alignment horizontal="left" indent="1"/>
    </xf>
    <xf numFmtId="0" fontId="15" fillId="6" borderId="6" xfId="0" applyFont="1" applyFill="1" applyBorder="1" applyAlignment="1">
      <alignment horizontal="center"/>
    </xf>
    <xf numFmtId="0" fontId="15" fillId="6" borderId="8" xfId="0" applyFont="1" applyFill="1" applyBorder="1" applyAlignment="1">
      <alignment horizontal="center"/>
    </xf>
    <xf numFmtId="0" fontId="16" fillId="6" borderId="9" xfId="3" applyFont="1" applyFill="1" applyBorder="1" applyAlignment="1">
      <alignment horizontal="left" vertical="center" indent="4"/>
    </xf>
    <xf numFmtId="0" fontId="17" fillId="6" borderId="3" xfId="0" applyFont="1" applyFill="1" applyBorder="1" applyAlignment="1">
      <alignment horizontal="left" indent="4"/>
    </xf>
    <xf numFmtId="0" fontId="17" fillId="6" borderId="0" xfId="0" applyFont="1" applyFill="1" applyBorder="1" applyAlignment="1">
      <alignment horizontal="left" indent="4"/>
    </xf>
    <xf numFmtId="0" fontId="16" fillId="6" borderId="10" xfId="3" applyFont="1" applyFill="1" applyBorder="1" applyAlignment="1">
      <alignment horizontal="left" vertical="center" indent="4"/>
    </xf>
    <xf numFmtId="0" fontId="17" fillId="6" borderId="0" xfId="0" applyFont="1" applyFill="1"/>
    <xf numFmtId="0" fontId="18" fillId="6" borderId="0" xfId="0" applyFont="1" applyFill="1" applyBorder="1" applyAlignment="1">
      <alignment horizontal="left" indent="4"/>
    </xf>
    <xf numFmtId="0" fontId="18" fillId="6" borderId="3" xfId="0" applyFont="1" applyFill="1" applyBorder="1" applyAlignment="1">
      <alignment horizontal="left" indent="4"/>
    </xf>
    <xf numFmtId="0" fontId="6" fillId="0" borderId="0" xfId="0" applyFont="1" applyFill="1" applyAlignment="1">
      <alignment horizontal="center"/>
    </xf>
    <xf numFmtId="166" fontId="9" fillId="0" borderId="13" xfId="0" applyNumberFormat="1" applyFont="1" applyFill="1" applyBorder="1" applyAlignment="1">
      <alignment horizontal="center" vertical="center"/>
    </xf>
    <xf numFmtId="166" fontId="9" fillId="0" borderId="14" xfId="0" applyNumberFormat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0" fontId="10" fillId="0" borderId="15" xfId="1" applyFont="1" applyFill="1" applyBorder="1" applyAlignment="1">
      <alignment horizontal="center" vertical="center"/>
    </xf>
    <xf numFmtId="166" fontId="9" fillId="6" borderId="0" xfId="0" applyNumberFormat="1" applyFont="1" applyFill="1" applyAlignment="1">
      <alignment horizontal="center" vertical="center"/>
    </xf>
    <xf numFmtId="0" fontId="10" fillId="6" borderId="0" xfId="1" applyFont="1" applyFill="1" applyAlignment="1">
      <alignment horizontal="center" vertical="center"/>
    </xf>
  </cellXfs>
  <cellStyles count="5"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  <cellStyle name="Title" xfId="4" builtinId="15" customBuiltin="1"/>
  </cellStyles>
  <dxfs count="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solid">
          <fgColor theme="7" tint="0.79995117038483843"/>
          <bgColor theme="0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theme="7" tint="0.79995117038483843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theme="7" tint="0.79995117038483843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solid">
          <fgColor theme="7" tint="0.79995117038483843"/>
          <bgColor theme="0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theme="7" tint="0.79995117038483843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theme="7" tint="0.79995117038483843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solid">
          <fgColor theme="7" tint="0.79995117038483843"/>
          <bgColor theme="0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theme="7" tint="0.79995117038483843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solid">
          <fgColor theme="7" tint="0.79995117038483843"/>
          <bgColor theme="0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solid">
          <fgColor theme="7" tint="0.79995117038483843"/>
          <bgColor theme="0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solid">
          <fgColor theme="7" tint="0.79995117038483843"/>
          <bgColor theme="0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solid">
          <fgColor theme="7" tint="0.79995117038483843"/>
          <bgColor theme="0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theme="7" tint="0.79995117038483843"/>
          <bgColor theme="0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theme="7" tint="0.79995117038483843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solid">
          <fgColor theme="7" tint="0.79995117038483843"/>
          <bgColor theme="0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solid">
          <fgColor theme="7" tint="0.79995117038483843"/>
          <bgColor theme="0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solid">
          <fgColor theme="7" tint="0.79995117038483843"/>
          <bgColor theme="0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solid">
          <fgColor theme="7" tint="0.79995117038483843"/>
          <bgColor theme="0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color theme="0"/>
      </font>
      <fill>
        <patternFill>
          <bgColor theme="4"/>
        </patternFill>
      </fill>
      <border>
        <left style="medium">
          <color theme="4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color theme="0"/>
      </font>
      <fill>
        <patternFill>
          <bgColor theme="5"/>
        </patternFill>
      </fill>
      <border>
        <left style="medium">
          <color theme="5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color theme="0"/>
      </font>
      <fill>
        <patternFill>
          <bgColor theme="8"/>
        </patternFill>
      </fill>
      <border>
        <left style="medium">
          <color theme="8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color theme="0"/>
      </font>
      <fill>
        <patternFill>
          <bgColor theme="9"/>
        </patternFill>
      </fill>
      <border>
        <left style="medium">
          <color theme="9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color theme="0"/>
      </font>
      <fill>
        <patternFill>
          <bgColor theme="6"/>
        </patternFill>
      </fill>
      <border>
        <left style="medium">
          <color theme="6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color theme="0"/>
      </font>
      <fill>
        <patternFill>
          <bgColor theme="7"/>
        </patternFill>
      </fill>
      <border>
        <left style="medium">
          <color theme="7"/>
        </left>
      </border>
    </dxf>
    <dxf>
      <border>
        <left style="mediumDashed">
          <color theme="7"/>
        </left>
      </border>
    </dxf>
  </dxfs>
  <tableStyles count="6" defaultTableStyle="Numerar Table" defaultPivotStyle="PivotStyleLight16">
    <tableStyle name="Numerar Table" pivot="0" count="4" xr9:uid="{00000000-0011-0000-FFFF-FFFF00000000}">
      <tableStyleElement type="wholeTable" dxfId="77"/>
      <tableStyleElement type="headerRow" dxfId="76"/>
      <tableStyleElement type="firstColumn" dxfId="75"/>
      <tableStyleElement type="secondRowStripe" dxfId="74"/>
    </tableStyle>
    <tableStyle name="Investment Table" pivot="0" count="4" xr9:uid="{00000000-0011-0000-FFFF-FFFF01000000}">
      <tableStyleElement type="wholeTable" dxfId="73"/>
      <tableStyleElement type="headerRow" dxfId="72"/>
      <tableStyleElement type="firstColumn" dxfId="71"/>
      <tableStyleElement type="secondRowStripe" dxfId="70"/>
    </tableStyle>
    <tableStyle name="Personale Table" pivot="0" count="4" xr9:uid="{00000000-0011-0000-FFFF-FFFF02000000}">
      <tableStyleElement type="wholeTable" dxfId="69"/>
      <tableStyleElement type="headerRow" dxfId="68"/>
      <tableStyleElement type="firstColumn" dxfId="67"/>
      <tableStyleElement type="secondRowStripe" dxfId="66"/>
    </tableStyle>
    <tableStyle name="Pensii Table" pivot="0" count="4" xr9:uid="{00000000-0011-0000-FFFF-FFFF03000000}">
      <tableStyleElement type="wholeTable" dxfId="65"/>
      <tableStyleElement type="headerRow" dxfId="64"/>
      <tableStyleElement type="firstColumn" dxfId="63"/>
      <tableStyleElement type="secondRowStripe" dxfId="62"/>
    </tableStyle>
    <tableStyle name="Securizat Table" pivot="0" count="4" xr9:uid="{00000000-0011-0000-FFFF-FFFF04000000}">
      <tableStyleElement type="wholeTable" dxfId="61"/>
      <tableStyleElement type="headerRow" dxfId="60"/>
      <tableStyleElement type="firstColumn" dxfId="59"/>
      <tableStyleElement type="secondRowStripe" dxfId="58"/>
    </tableStyle>
    <tableStyle name="Unsecured Table" pivot="0" count="4" xr9:uid="{00000000-0011-0000-FFFF-FFFF05000000}">
      <tableStyleElement type="wholeTable" dxfId="57"/>
      <tableStyleElement type="headerRow" dxfId="56"/>
      <tableStyleElement type="firstColumn" dxfId="55"/>
      <tableStyleElement type="secondRowStripe" dxfId="54"/>
    </tableStyle>
  </tableStyles>
  <colors>
    <mruColors>
      <color rgb="FFCC7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calcule!$C$11:$C$14</c:f>
              <c:strCache>
                <c:ptCount val="4"/>
                <c:pt idx="0">
                  <c:v>5 lei</c:v>
                </c:pt>
                <c:pt idx="1">
                  <c:v>5 lei</c:v>
                </c:pt>
                <c:pt idx="2">
                  <c:v>3 lei</c:v>
                </c:pt>
                <c:pt idx="3">
                  <c:v>7 lei</c:v>
                </c:pt>
              </c:strCache>
            </c:strRef>
          </c:tx>
          <c:dPt>
            <c:idx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1-44B0-4B12-B557-8417658813B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44B0-4B12-B557-8417658813BA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44B0-4B12-B557-8417658813BA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7-44B0-4B12-B557-8417658813B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calcule!$B$11:$B$14</c:f>
              <c:strCache>
                <c:ptCount val="4"/>
                <c:pt idx="0">
                  <c:v>Numerar</c:v>
                </c:pt>
                <c:pt idx="1">
                  <c:v>Investiții</c:v>
                </c:pt>
                <c:pt idx="2">
                  <c:v>Pensie</c:v>
                </c:pt>
                <c:pt idx="3">
                  <c:v>Obiecte</c:v>
                </c:pt>
              </c:strCache>
            </c:strRef>
          </c:cat>
          <c:val>
            <c:numRef>
              <c:f>calcule!$C$11:$C$14</c:f>
              <c:numCache>
                <c:formatCode>#,##0\ "lei"</c:formatCode>
                <c:ptCount val="4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4B0-4B12-B557-8417658813B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v>PASIVE</c:v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9A96-448E-A066-16C882C05C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9A96-448E-A066-16C882C05CA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calcule!$B$18:$B$19</c:f>
              <c:strCache>
                <c:ptCount val="2"/>
                <c:pt idx="0">
                  <c:v>Banci</c:v>
                </c:pt>
                <c:pt idx="1">
                  <c:v>Alte instituții</c:v>
                </c:pt>
              </c:strCache>
            </c:strRef>
          </c:cat>
          <c:val>
            <c:numRef>
              <c:f>calcule!$C$18:$C$19</c:f>
              <c:numCache>
                <c:formatCode>#,##0\ "lei"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6-448E-A066-16C882C05CA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408543472107273E-2"/>
          <c:y val="2.7777777777777776E-2"/>
          <c:w val="0.9569898293963256"/>
          <c:h val="0.9569898293963256"/>
        </c:manualLayout>
      </c:layout>
      <c:doughnutChart>
        <c:varyColors val="1"/>
        <c:ser>
          <c:idx val="0"/>
          <c:order val="0"/>
          <c:tx>
            <c:v>ACTIVE</c:v>
          </c:tx>
          <c:dPt>
            <c:idx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1-E106-45E7-8C61-812E84602606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E106-45E7-8C61-812E84602606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E106-45E7-8C61-812E84602606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7-E106-45E7-8C61-812E84602606}"/>
              </c:ext>
            </c:extLst>
          </c:dPt>
          <c:cat>
            <c:strRef>
              <c:f>calcule!$B$11:$B$14</c:f>
              <c:strCache>
                <c:ptCount val="4"/>
                <c:pt idx="0">
                  <c:v>Numerar</c:v>
                </c:pt>
                <c:pt idx="1">
                  <c:v>Investiții</c:v>
                </c:pt>
                <c:pt idx="2">
                  <c:v>Pensie</c:v>
                </c:pt>
                <c:pt idx="3">
                  <c:v>Obiecte</c:v>
                </c:pt>
              </c:strCache>
            </c:strRef>
          </c:cat>
          <c:val>
            <c:numRef>
              <c:f>calcule!$C$11:$C$14</c:f>
              <c:numCache>
                <c:formatCode>#,##0\ "lei"</c:formatCode>
                <c:ptCount val="4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06-45E7-8C61-812E84602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9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58894645941278E-2"/>
          <c:y val="2.185792349726776E-2"/>
          <c:w val="0.95171272308578003"/>
          <c:h val="0.96357012750455373"/>
        </c:manualLayout>
      </c:layout>
      <c:doughnutChart>
        <c:varyColors val="1"/>
        <c:ser>
          <c:idx val="0"/>
          <c:order val="0"/>
          <c:tx>
            <c:strRef>
              <c:f>calcule!$C$18:$C$19</c:f>
              <c:strCache>
                <c:ptCount val="2"/>
                <c:pt idx="0">
                  <c:v>5 lei</c:v>
                </c:pt>
                <c:pt idx="1">
                  <c:v>5 lei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918E-4332-9BCD-A798E96E4F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918E-4332-9BCD-A798E96E4FA7}"/>
              </c:ext>
            </c:extLst>
          </c:dPt>
          <c:cat>
            <c:strRef>
              <c:f>calcule!$B$18:$B$19</c:f>
              <c:strCache>
                <c:ptCount val="2"/>
                <c:pt idx="0">
                  <c:v>Banci</c:v>
                </c:pt>
                <c:pt idx="1">
                  <c:v>Alte instituții</c:v>
                </c:pt>
              </c:strCache>
            </c:strRef>
          </c:cat>
          <c:val>
            <c:numRef>
              <c:f>calcule!$C$18:$C$19</c:f>
              <c:numCache>
                <c:formatCode>#,##0\ "lei"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8E-4332-9BCD-A798E96E4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9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Active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hyperlink" Target="#Pasiv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3324225</xdr:colOff>
      <xdr:row>2</xdr:row>
      <xdr:rowOff>133348</xdr:rowOff>
    </xdr:from>
    <xdr:to>
      <xdr:col>5</xdr:col>
      <xdr:colOff>19050</xdr:colOff>
      <xdr:row>10</xdr:row>
      <xdr:rowOff>733424</xdr:rowOff>
    </xdr:to>
    <xdr:graphicFrame macro="">
      <xdr:nvGraphicFramePr>
        <xdr:cNvPr id="20" name="Rezumat total active" descr="Diagramă inelară afişând un rezumat al activelor" title="Rezumat active total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</xdr:colOff>
      <xdr:row>3</xdr:row>
      <xdr:rowOff>34019</xdr:rowOff>
    </xdr:from>
    <xdr:to>
      <xdr:col>6</xdr:col>
      <xdr:colOff>2428875</xdr:colOff>
      <xdr:row>11</xdr:row>
      <xdr:rowOff>0</xdr:rowOff>
    </xdr:to>
    <xdr:graphicFrame macro="">
      <xdr:nvGraphicFramePr>
        <xdr:cNvPr id="27" name="Rezumat total pasive" descr="Diagramă inelară afişând un rezumat al pasivelor" title="Rezumat al pasivelor total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9525</xdr:colOff>
      <xdr:row>19</xdr:row>
      <xdr:rowOff>17442</xdr:rowOff>
    </xdr:from>
    <xdr:to>
      <xdr:col>4</xdr:col>
      <xdr:colOff>180975</xdr:colOff>
      <xdr:row>22</xdr:row>
      <xdr:rowOff>0</xdr:rowOff>
    </xdr:to>
    <xdr:sp macro="" textlink="">
      <xdr:nvSpPr>
        <xdr:cNvPr id="17" name="Vizualizare active" descr="Faceţi clic pentru a vizualiza şi modifica activele" title="Vizualizare active">
          <a:hlinkClick xmlns:r="http://schemas.openxmlformats.org/officeDocument/2006/relationships" r:id="rId3" tooltip="Faceți clic pentru a vizualiza și modifica activele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543300" y="4770417"/>
          <a:ext cx="2800350" cy="439758"/>
        </a:xfrm>
        <a:prstGeom prst="roundRect">
          <a:avLst/>
        </a:prstGeom>
        <a:solidFill>
          <a:srgbClr val="FFC000"/>
        </a:solidFill>
        <a:ln w="19050"/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b="0" spc="15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VIZUALIZARE ACTIVE</a:t>
          </a:r>
          <a:endParaRPr lang="en-US" sz="1050" spc="150">
            <a:effectLst/>
          </a:endParaRPr>
        </a:p>
        <a:p>
          <a:pPr algn="ctr"/>
          <a:endParaRPr lang="en-US" sz="1050"/>
        </a:p>
      </xdr:txBody>
    </xdr:sp>
    <xdr:clientData fPrintsWithSheet="0"/>
  </xdr:twoCellAnchor>
  <xdr:twoCellAnchor>
    <xdr:from>
      <xdr:col>3</xdr:col>
      <xdr:colOff>155575</xdr:colOff>
      <xdr:row>12</xdr:row>
      <xdr:rowOff>118861</xdr:rowOff>
    </xdr:from>
    <xdr:to>
      <xdr:col>3</xdr:col>
      <xdr:colOff>338455</xdr:colOff>
      <xdr:row>12</xdr:row>
      <xdr:rowOff>301741</xdr:rowOff>
    </xdr:to>
    <xdr:sp macro="" textlink="">
      <xdr:nvSpPr>
        <xdr:cNvPr id="6" name="Numerar" descr="&quot;&quot;" title="Culoare diagramă Numera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927350" y="3633586"/>
          <a:ext cx="182880" cy="182880"/>
        </a:xfrm>
        <a:prstGeom prst="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155575</xdr:colOff>
      <xdr:row>13</xdr:row>
      <xdr:rowOff>98266</xdr:rowOff>
    </xdr:from>
    <xdr:to>
      <xdr:col>3</xdr:col>
      <xdr:colOff>338455</xdr:colOff>
      <xdr:row>13</xdr:row>
      <xdr:rowOff>281146</xdr:rowOff>
    </xdr:to>
    <xdr:sp macro="" textlink="">
      <xdr:nvSpPr>
        <xdr:cNvPr id="33" name="Investiții" descr="&quot;&quot;" title="Culoare diagramă Investiţii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2927350" y="4003516"/>
          <a:ext cx="182880" cy="182880"/>
        </a:xfrm>
        <a:prstGeom prst="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155575</xdr:colOff>
      <xdr:row>14</xdr:row>
      <xdr:rowOff>115772</xdr:rowOff>
    </xdr:from>
    <xdr:to>
      <xdr:col>3</xdr:col>
      <xdr:colOff>338455</xdr:colOff>
      <xdr:row>14</xdr:row>
      <xdr:rowOff>298652</xdr:rowOff>
    </xdr:to>
    <xdr:sp macro="" textlink="">
      <xdr:nvSpPr>
        <xdr:cNvPr id="37" name="Pensii" descr="&quot;&quot;" title="Culoare diagramă Pensi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2927350" y="4411547"/>
          <a:ext cx="182880" cy="182880"/>
        </a:xfrm>
        <a:prstGeom prst="rect">
          <a:avLst/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155575</xdr:colOff>
      <xdr:row>15</xdr:row>
      <xdr:rowOff>85652</xdr:rowOff>
    </xdr:from>
    <xdr:to>
      <xdr:col>3</xdr:col>
      <xdr:colOff>338455</xdr:colOff>
      <xdr:row>15</xdr:row>
      <xdr:rowOff>268532</xdr:rowOff>
    </xdr:to>
    <xdr:sp macro="" textlink="">
      <xdr:nvSpPr>
        <xdr:cNvPr id="41" name="Personale" descr="&quot;&quot;" title="Culoare diagramă Personal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2927350" y="4771952"/>
          <a:ext cx="182880" cy="182880"/>
        </a:xfrm>
        <a:prstGeom prst="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76201</xdr:colOff>
      <xdr:row>19</xdr:row>
      <xdr:rowOff>9525</xdr:rowOff>
    </xdr:from>
    <xdr:to>
      <xdr:col>7</xdr:col>
      <xdr:colOff>47625</xdr:colOff>
      <xdr:row>22</xdr:row>
      <xdr:rowOff>64242</xdr:rowOff>
    </xdr:to>
    <xdr:sp macro="" textlink="">
      <xdr:nvSpPr>
        <xdr:cNvPr id="18" name="Vizualizare pasive" descr="Faceţi clic pentru a vizualiza şi modifica Pasivele" title="Vizualizare Pasive">
          <a:hlinkClick xmlns:r="http://schemas.openxmlformats.org/officeDocument/2006/relationships" r:id="rId4" tooltip="Faceți clic pentru a vizualiza și modifica Pasivele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6781801" y="4762500"/>
          <a:ext cx="2409824" cy="511917"/>
        </a:xfrm>
        <a:prstGeom prst="roundRect">
          <a:avLst/>
        </a:prstGeom>
        <a:solidFill>
          <a:srgbClr val="FFC000"/>
        </a:solidFill>
        <a:ln w="19050"/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b="0" spc="15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VIZUALIZARE PASIVE</a:t>
          </a:r>
          <a:endParaRPr lang="en-US" sz="1050" spc="150">
            <a:effectLst/>
          </a:endParaRPr>
        </a:p>
      </xdr:txBody>
    </xdr:sp>
    <xdr:clientData fPrintsWithSheet="0"/>
  </xdr:twoCellAnchor>
  <xdr:twoCellAnchor>
    <xdr:from>
      <xdr:col>6</xdr:col>
      <xdr:colOff>181328</xdr:colOff>
      <xdr:row>12</xdr:row>
      <xdr:rowOff>119141</xdr:rowOff>
    </xdr:from>
    <xdr:to>
      <xdr:col>6</xdr:col>
      <xdr:colOff>364208</xdr:colOff>
      <xdr:row>12</xdr:row>
      <xdr:rowOff>197246</xdr:rowOff>
    </xdr:to>
    <xdr:sp macro="" textlink="">
      <xdr:nvSpPr>
        <xdr:cNvPr id="58" name="Nesecurizat" descr="&quot;&quot;" title="Culoare diagramă Nesigur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6886928" y="3233816"/>
          <a:ext cx="182880" cy="78105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181328</xdr:colOff>
      <xdr:row>13</xdr:row>
      <xdr:rowOff>115278</xdr:rowOff>
    </xdr:from>
    <xdr:to>
      <xdr:col>6</xdr:col>
      <xdr:colOff>364208</xdr:colOff>
      <xdr:row>13</xdr:row>
      <xdr:rowOff>298158</xdr:rowOff>
    </xdr:to>
    <xdr:sp macro="" textlink="">
      <xdr:nvSpPr>
        <xdr:cNvPr id="55" name="Securizat" descr="&quot;&quot;" title="Culoare diagramă Sigur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934428" y="4077678"/>
          <a:ext cx="182880" cy="18288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1314450</xdr:colOff>
      <xdr:row>0</xdr:row>
      <xdr:rowOff>0</xdr:rowOff>
    </xdr:from>
    <xdr:to>
      <xdr:col>7</xdr:col>
      <xdr:colOff>57150</xdr:colOff>
      <xdr:row>2</xdr:row>
      <xdr:rowOff>47179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20A41E1-CE3C-44D0-80BC-D72D2DFE4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0"/>
          <a:ext cx="1181100" cy="6377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704662</xdr:colOff>
      <xdr:row>2</xdr:row>
      <xdr:rowOff>381000</xdr:rowOff>
    </xdr:from>
    <xdr:to>
      <xdr:col>1</xdr:col>
      <xdr:colOff>2533462</xdr:colOff>
      <xdr:row>10</xdr:row>
      <xdr:rowOff>104775</xdr:rowOff>
    </xdr:to>
    <xdr:graphicFrame macro="">
      <xdr:nvGraphicFramePr>
        <xdr:cNvPr id="10" name="Total active" descr="Diagramă inelară afişând un rezumat al activelor " title="Rezumat active totale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1210343</xdr:colOff>
      <xdr:row>0</xdr:row>
      <xdr:rowOff>0</xdr:rowOff>
    </xdr:from>
    <xdr:to>
      <xdr:col>9</xdr:col>
      <xdr:colOff>9525</xdr:colOff>
      <xdr:row>2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BF062D6-1FF2-4111-99D1-6E121E83A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5943" y="0"/>
          <a:ext cx="1409032" cy="64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700322</xdr:colOff>
      <xdr:row>2</xdr:row>
      <xdr:rowOff>419099</xdr:rowOff>
    </xdr:from>
    <xdr:to>
      <xdr:col>1</xdr:col>
      <xdr:colOff>2529122</xdr:colOff>
      <xdr:row>10</xdr:row>
      <xdr:rowOff>142874</xdr:rowOff>
    </xdr:to>
    <xdr:graphicFrame macro="">
      <xdr:nvGraphicFramePr>
        <xdr:cNvPr id="17" name="Total pasive" descr="Diagramă inelară afişând un rezumat al pasivelor " title="Rezumat al pasivelor totale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1642311</xdr:colOff>
      <xdr:row>0</xdr:row>
      <xdr:rowOff>0</xdr:rowOff>
    </xdr:from>
    <xdr:to>
      <xdr:col>9</xdr:col>
      <xdr:colOff>0</xdr:colOff>
      <xdr:row>2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AAF92EF-EB06-4D1F-B5B0-DC211AE64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2186" y="0"/>
          <a:ext cx="1367589" cy="628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Numerar" displayName="tblNumerar" ref="C4:E13" totalsRowCount="1" headerRowDxfId="53" dataDxfId="52" totalsRowDxfId="51">
  <tableColumns count="3">
    <tableColumn id="3" xr3:uid="{00000000-0010-0000-0000-000003000000}" name=" " dataDxfId="50" totalsRowDxfId="11"/>
    <tableColumn id="1" xr3:uid="{00000000-0010-0000-0000-000001000000}" name="Numerar" totalsRowLabel="SUBTOTAL" dataDxfId="49" totalsRowDxfId="10"/>
    <tableColumn id="2" xr3:uid="{00000000-0010-0000-0000-000002000000}" name="Valoare" totalsRowFunction="sum" dataDxfId="48" totalsRowDxfId="9"/>
  </tableColumns>
  <tableStyleInfo name="TableStyleLight14" showFirstColumn="1" showLastColumn="0" showRowStripes="1" showColumnStripes="0"/>
  <extLst>
    <ext xmlns:x14="http://schemas.microsoft.com/office/spreadsheetml/2009/9/main" uri="{504A1905-F514-4f6f-8877-14C23A59335A}">
      <x14:table altText="Numerar" altTextSummary="Descrierea fiecărui activ în numerar şi a valorii sale curente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Investiții" displayName="tblInvestiții" ref="C16:E23" totalsRowCount="1" headerRowDxfId="47" dataDxfId="46" totalsRowDxfId="45">
  <tableColumns count="3">
    <tableColumn id="3" xr3:uid="{00000000-0010-0000-0100-000003000000}" name=" " dataDxfId="44" totalsRowDxfId="2"/>
    <tableColumn id="1" xr3:uid="{00000000-0010-0000-0100-000001000000}" name="Investiții" totalsRowLabel="SUBTOTAL" dataDxfId="43" totalsRowDxfId="1"/>
    <tableColumn id="2" xr3:uid="{00000000-0010-0000-0100-000002000000}" name="Valoare" totalsRowFunction="sum" dataDxfId="42" totalsRowDxfId="0"/>
  </tableColumns>
  <tableStyleInfo name="TableStyleLight14" showFirstColumn="1" showLastColumn="0" showRowStripes="1" showColumnStripes="0"/>
  <extLst>
    <ext xmlns:x14="http://schemas.microsoft.com/office/spreadsheetml/2009/9/main" uri="{504A1905-F514-4f6f-8877-14C23A59335A}">
      <x14:table altText="Investiţii" altTextSummary="Descrierea fiecărui activ investiţie şi a valorii sale curente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Pensie" displayName="tblPensie" ref="G16:I23" totalsRowCount="1" headerRowDxfId="41" dataDxfId="40" totalsRowDxfId="39">
  <tableColumns count="3">
    <tableColumn id="3" xr3:uid="{00000000-0010-0000-0200-000003000000}" name=" " dataDxfId="38" totalsRowDxfId="5"/>
    <tableColumn id="1" xr3:uid="{00000000-0010-0000-0200-000001000000}" name="Pensie" totalsRowLabel="SUBTOTAL" dataDxfId="37" totalsRowDxfId="4"/>
    <tableColumn id="2" xr3:uid="{00000000-0010-0000-0200-000002000000}" name="Valoare" totalsRowFunction="sum" dataDxfId="36" totalsRowDxfId="3"/>
  </tableColumns>
  <tableStyleInfo name="TableStyleLight14" showFirstColumn="1" showLastColumn="0" showRowStripes="1" showColumnStripes="0"/>
  <extLst>
    <ext xmlns:x14="http://schemas.microsoft.com/office/spreadsheetml/2009/9/main" uri="{504A1905-F514-4f6f-8877-14C23A59335A}">
      <x14:table altText="Pensie" altTextSummary="Descrierea fiecărui activ pensie şi a valorii sale curente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blPersonal" displayName="tblPersonal" ref="G4:I13" totalsRowCount="1" headerRowDxfId="35" dataDxfId="34" totalsRowDxfId="33">
  <tableColumns count="3">
    <tableColumn id="3" xr3:uid="{00000000-0010-0000-0300-000003000000}" name=" " dataDxfId="32" totalsRowDxfId="8"/>
    <tableColumn id="1" xr3:uid="{00000000-0010-0000-0300-000001000000}" name="Obiecte" totalsRowLabel="SUBTOTAL" dataDxfId="31" totalsRowDxfId="7"/>
    <tableColumn id="2" xr3:uid="{00000000-0010-0000-0300-000002000000}" name="Valoare" totalsRowFunction="sum" dataDxfId="30" totalsRowDxfId="6"/>
  </tableColumns>
  <tableStyleInfo name="TableStyleLight14" showFirstColumn="1" showLastColumn="0" showRowStripes="1" showColumnStripes="0"/>
  <extLst>
    <ext xmlns:x14="http://schemas.microsoft.com/office/spreadsheetml/2009/9/main" uri="{504A1905-F514-4f6f-8877-14C23A59335A}">
      <x14:table altText="Personale" altTextSummary="Descrierea fiecărui activ personal şi a valorii sale curente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blNesecurizat" displayName="tblNesecurizat" ref="C4:E13" totalsRowCount="1" headerRowDxfId="29" dataDxfId="28" totalsRowDxfId="27">
  <tableColumns count="3">
    <tableColumn id="3" xr3:uid="{00000000-0010-0000-0400-000003000000}" name=" " dataDxfId="26" totalsRowDxfId="17"/>
    <tableColumn id="1" xr3:uid="{00000000-0010-0000-0400-000001000000}" name="Banci" totalsRowLabel="SUBTOTAL" dataDxfId="25" totalsRowDxfId="16"/>
    <tableColumn id="2" xr3:uid="{00000000-0010-0000-0400-000002000000}" name="DATORIE" totalsRowFunction="sum" dataDxfId="24" totalsRowDxfId="15"/>
  </tableColumns>
  <tableStyleInfo name="TableStyleLight7" showFirstColumn="1" showLastColumn="0" showRowStripes="1" showColumnStripes="0"/>
  <extLst>
    <ext xmlns:x14="http://schemas.microsoft.com/office/spreadsheetml/2009/9/main" uri="{504A1905-F514-4f6f-8877-14C23A59335A}">
      <x14:table altText="Nesigur" altTextSummary="Descrierea fiecărui pasiv nesigur şi a valorii sale curente.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blSecurizat" displayName="tblSecurizat" ref="G4:I13" totalsRowCount="1" headerRowDxfId="23" dataDxfId="22" totalsRowDxfId="21">
  <tableColumns count="3">
    <tableColumn id="3" xr3:uid="{00000000-0010-0000-0500-000003000000}" name=" " dataDxfId="20" totalsRowDxfId="14"/>
    <tableColumn id="1" xr3:uid="{00000000-0010-0000-0500-000001000000}" name="Alte instituții" totalsRowLabel="SUBTOTAL" dataDxfId="19" totalsRowDxfId="13"/>
    <tableColumn id="2" xr3:uid="{00000000-0010-0000-0500-000002000000}" name="DATORIE" totalsRowFunction="sum" dataDxfId="18" totalsRowDxfId="12"/>
  </tableColumns>
  <tableStyleInfo name="TableStyleLight7" showFirstColumn="1" showLastColumn="0" showRowStripes="1" showColumnStripes="0"/>
  <extLst>
    <ext xmlns:x14="http://schemas.microsoft.com/office/spreadsheetml/2009/9/main" uri="{504A1905-F514-4f6f-8877-14C23A59335A}">
      <x14:table altText="Sigur" altTextSummary="Descrierea fiecărui pasiv sigur şi a valorii sale curente. "/>
    </ext>
  </extLst>
</table>
</file>

<file path=xl/theme/theme1.xml><?xml version="1.0" encoding="utf-8"?>
<a:theme xmlns:a="http://schemas.openxmlformats.org/drawingml/2006/main" name="Office Theme">
  <a:themeElements>
    <a:clrScheme name="030_ValNetăSummary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E63F51"/>
      </a:accent1>
      <a:accent2>
        <a:srgbClr val="F26722"/>
      </a:accent2>
      <a:accent3>
        <a:srgbClr val="FFBA00"/>
      </a:accent3>
      <a:accent4>
        <a:srgbClr val="86C040"/>
      </a:accent4>
      <a:accent5>
        <a:srgbClr val="4586C6"/>
      </a:accent5>
      <a:accent6>
        <a:srgbClr val="9D4775"/>
      </a:accent6>
      <a:hlink>
        <a:srgbClr val="4586C6"/>
      </a:hlink>
      <a:folHlink>
        <a:srgbClr val="9D4775"/>
      </a:folHlink>
    </a:clrScheme>
    <a:fontScheme name="Custom 15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/>
    <pageSetUpPr autoPageBreaks="0" fitToPage="1"/>
  </sheetPr>
  <dimension ref="A1:H19"/>
  <sheetViews>
    <sheetView showGridLines="0" topLeftCell="B1" zoomScaleNormal="100" workbookViewId="0">
      <selection activeCell="G18" sqref="G18"/>
    </sheetView>
  </sheetViews>
  <sheetFormatPr defaultColWidth="8.85546875" defaultRowHeight="12" x14ac:dyDescent="0.2"/>
  <cols>
    <col min="1" max="1" width="2.42578125" style="26" customWidth="1"/>
    <col min="2" max="2" width="50.5703125" style="26" customWidth="1"/>
    <col min="3" max="3" width="2.85546875" style="26" customWidth="1"/>
    <col min="4" max="4" width="36.5703125" style="26" customWidth="1"/>
    <col min="5" max="5" width="2.85546875" style="26" customWidth="1"/>
    <col min="6" max="6" width="5.28515625" style="26" customWidth="1"/>
    <col min="7" max="7" width="36.5703125" style="26" customWidth="1"/>
    <col min="8" max="8" width="2.42578125" style="26" customWidth="1"/>
    <col min="9" max="16384" width="8.85546875" style="26"/>
  </cols>
  <sheetData>
    <row r="1" spans="1:8" x14ac:dyDescent="0.2">
      <c r="B1" s="29"/>
    </row>
    <row r="2" spans="1:8" ht="34.5" thickBot="1" x14ac:dyDescent="0.55000000000000004">
      <c r="B2" s="27" t="s">
        <v>23</v>
      </c>
      <c r="C2" s="28"/>
      <c r="D2" s="28"/>
      <c r="E2" s="28"/>
      <c r="F2" s="28"/>
      <c r="G2" s="42"/>
      <c r="H2" s="26" t="s">
        <v>11</v>
      </c>
    </row>
    <row r="3" spans="1:8" ht="12.75" thickTop="1" x14ac:dyDescent="0.2">
      <c r="B3" s="29"/>
    </row>
    <row r="4" spans="1:8" x14ac:dyDescent="0.2">
      <c r="C4" s="43"/>
      <c r="D4" s="44"/>
      <c r="E4" s="45"/>
      <c r="F4" s="44"/>
    </row>
    <row r="5" spans="1:8" x14ac:dyDescent="0.2">
      <c r="C5" s="43"/>
      <c r="D5" s="44"/>
      <c r="E5" s="45"/>
      <c r="F5" s="44"/>
    </row>
    <row r="6" spans="1:8" x14ac:dyDescent="0.2">
      <c r="C6" s="43"/>
      <c r="D6" s="44"/>
      <c r="E6" s="45"/>
      <c r="F6" s="44"/>
    </row>
    <row r="7" spans="1:8" x14ac:dyDescent="0.2">
      <c r="C7" s="43"/>
      <c r="D7" s="44"/>
      <c r="E7" s="45"/>
      <c r="F7" s="44"/>
    </row>
    <row r="8" spans="1:8" x14ac:dyDescent="0.2">
      <c r="C8" s="43"/>
      <c r="D8" s="44"/>
      <c r="E8" s="45"/>
      <c r="F8" s="44"/>
    </row>
    <row r="9" spans="1:8" x14ac:dyDescent="0.2">
      <c r="C9" s="43"/>
      <c r="D9" s="44"/>
      <c r="E9" s="45"/>
      <c r="F9" s="44"/>
    </row>
    <row r="10" spans="1:8" x14ac:dyDescent="0.2">
      <c r="C10" s="43"/>
      <c r="D10" s="44"/>
      <c r="E10" s="45"/>
      <c r="F10" s="44"/>
    </row>
    <row r="11" spans="1:8" ht="58.5" thickBot="1" x14ac:dyDescent="0.9">
      <c r="A11" s="44"/>
      <c r="B11" s="46">
        <f>ValNetă</f>
        <v>10</v>
      </c>
      <c r="C11" s="47"/>
      <c r="D11" s="48"/>
      <c r="E11" s="49"/>
      <c r="F11" s="50"/>
    </row>
    <row r="12" spans="1:8" ht="43.5" x14ac:dyDescent="0.65">
      <c r="B12" s="51" t="s">
        <v>33</v>
      </c>
      <c r="C12" s="52"/>
      <c r="D12" s="53" t="s">
        <v>19</v>
      </c>
      <c r="E12" s="54"/>
      <c r="F12" s="55"/>
      <c r="G12" s="53" t="s">
        <v>22</v>
      </c>
    </row>
    <row r="13" spans="1:8" ht="15.75" thickBot="1" x14ac:dyDescent="0.3">
      <c r="C13" s="43"/>
      <c r="D13" s="56" t="s">
        <v>36</v>
      </c>
      <c r="E13" s="57"/>
      <c r="F13" s="58"/>
      <c r="G13" s="56" t="s">
        <v>46</v>
      </c>
    </row>
    <row r="14" spans="1:8" ht="15.75" thickBot="1" x14ac:dyDescent="0.3">
      <c r="C14" s="43"/>
      <c r="D14" s="59" t="s">
        <v>39</v>
      </c>
      <c r="E14" s="57"/>
      <c r="F14" s="58"/>
      <c r="G14" s="56" t="s">
        <v>47</v>
      </c>
    </row>
    <row r="15" spans="1:8" ht="15.75" thickBot="1" x14ac:dyDescent="0.3">
      <c r="C15" s="43"/>
      <c r="D15" s="59" t="s">
        <v>38</v>
      </c>
      <c r="E15" s="57"/>
      <c r="F15" s="58"/>
      <c r="G15" s="60"/>
    </row>
    <row r="16" spans="1:8" ht="15.75" thickBot="1" x14ac:dyDescent="0.3">
      <c r="C16" s="43"/>
      <c r="D16" s="59" t="s">
        <v>48</v>
      </c>
      <c r="E16" s="57"/>
      <c r="F16" s="58"/>
      <c r="G16" s="60"/>
    </row>
    <row r="17" spans="3:7" ht="17.25" x14ac:dyDescent="0.3">
      <c r="C17" s="43"/>
      <c r="D17" s="61"/>
      <c r="E17" s="62"/>
      <c r="F17" s="61"/>
    </row>
    <row r="18" spans="3:7" ht="36.75" thickBot="1" x14ac:dyDescent="0.6">
      <c r="C18" s="43"/>
      <c r="D18" s="48">
        <f>TotalActive</f>
        <v>20</v>
      </c>
      <c r="E18" s="62"/>
      <c r="F18" s="61"/>
      <c r="G18" s="48">
        <f>TotalPasive</f>
        <v>10</v>
      </c>
    </row>
    <row r="19" spans="3:7" x14ac:dyDescent="0.2">
      <c r="C19" s="43"/>
      <c r="D19" s="44"/>
      <c r="E19" s="45"/>
      <c r="F19" s="44"/>
    </row>
  </sheetData>
  <printOptions horizontalCentered="1"/>
  <pageMargins left="0.51181102362204722" right="0.51181102362204722" top="0.51181102362204722" bottom="0.51181102362204722" header="0" footer="0"/>
  <pageSetup paperSize="9" orientation="landscape" r:id="rId1"/>
  <headerFooter>
    <oddFooter>&amp;Cwww.banometru.ro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/>
    <pageSetUpPr autoPageBreaks="0" fitToPage="1"/>
  </sheetPr>
  <dimension ref="B2:J25"/>
  <sheetViews>
    <sheetView showGridLines="0" tabSelected="1" zoomScaleNormal="100" workbookViewId="0"/>
  </sheetViews>
  <sheetFormatPr defaultColWidth="6.5703125" defaultRowHeight="12" x14ac:dyDescent="0.2"/>
  <cols>
    <col min="1" max="1" width="2.42578125" style="11" customWidth="1"/>
    <col min="2" max="2" width="37.7109375" style="14" customWidth="1"/>
    <col min="3" max="3" width="2.7109375" style="11" customWidth="1"/>
    <col min="4" max="4" width="35.7109375" style="11" customWidth="1"/>
    <col min="5" max="5" width="13.7109375" style="11" customWidth="1"/>
    <col min="6" max="6" width="5.5703125" style="11" customWidth="1"/>
    <col min="7" max="7" width="2.7109375" style="11" customWidth="1"/>
    <col min="8" max="8" width="25.140625" style="11" customWidth="1"/>
    <col min="9" max="9" width="14" style="11" customWidth="1"/>
    <col min="10" max="10" width="2.42578125" style="11" customWidth="1"/>
    <col min="11" max="11" width="6.5703125" style="11"/>
    <col min="12" max="12" width="8" style="11" customWidth="1"/>
    <col min="13" max="16384" width="6.5703125" style="11"/>
  </cols>
  <sheetData>
    <row r="2" spans="2:10" ht="34.5" thickBot="1" x14ac:dyDescent="0.55000000000000004">
      <c r="B2" s="12" t="s">
        <v>20</v>
      </c>
      <c r="C2" s="13"/>
      <c r="D2" s="13"/>
      <c r="E2" s="13"/>
      <c r="F2" s="13"/>
      <c r="G2" s="13"/>
      <c r="H2" s="13"/>
      <c r="I2" s="13"/>
      <c r="J2" s="11" t="s">
        <v>11</v>
      </c>
    </row>
    <row r="3" spans="2:10" ht="12.75" thickTop="1" x14ac:dyDescent="0.2"/>
    <row r="4" spans="2:10" ht="21.75" thickBot="1" x14ac:dyDescent="0.4">
      <c r="C4" s="15" t="s">
        <v>11</v>
      </c>
      <c r="D4" s="21" t="s">
        <v>36</v>
      </c>
      <c r="E4" s="21" t="s">
        <v>40</v>
      </c>
      <c r="G4" s="15" t="s">
        <v>11</v>
      </c>
      <c r="H4" s="21" t="s">
        <v>37</v>
      </c>
      <c r="I4" s="21" t="s">
        <v>40</v>
      </c>
    </row>
    <row r="5" spans="2:10" ht="12.75" thickTop="1" x14ac:dyDescent="0.2">
      <c r="C5" s="15"/>
      <c r="D5" s="22" t="s">
        <v>6</v>
      </c>
      <c r="E5" s="16">
        <v>1</v>
      </c>
      <c r="G5" s="15"/>
      <c r="H5" s="22" t="s">
        <v>29</v>
      </c>
      <c r="I5" s="16">
        <v>1</v>
      </c>
    </row>
    <row r="6" spans="2:10" x14ac:dyDescent="0.2">
      <c r="C6" s="15"/>
      <c r="D6" s="23" t="s">
        <v>7</v>
      </c>
      <c r="E6" s="16">
        <v>1</v>
      </c>
      <c r="G6" s="15"/>
      <c r="H6" s="23" t="s">
        <v>30</v>
      </c>
      <c r="I6" s="16">
        <v>1</v>
      </c>
    </row>
    <row r="7" spans="2:10" x14ac:dyDescent="0.2">
      <c r="C7" s="15"/>
      <c r="D7" s="23" t="s">
        <v>8</v>
      </c>
      <c r="E7" s="16">
        <v>1</v>
      </c>
      <c r="G7" s="15"/>
      <c r="H7" s="23" t="s">
        <v>28</v>
      </c>
      <c r="I7" s="16">
        <v>1</v>
      </c>
    </row>
    <row r="8" spans="2:10" x14ac:dyDescent="0.2">
      <c r="C8" s="15"/>
      <c r="D8" s="23" t="s">
        <v>9</v>
      </c>
      <c r="E8" s="16">
        <v>1</v>
      </c>
      <c r="G8" s="15"/>
      <c r="H8" s="23" t="s">
        <v>12</v>
      </c>
      <c r="I8" s="16">
        <v>1</v>
      </c>
    </row>
    <row r="9" spans="2:10" x14ac:dyDescent="0.2">
      <c r="C9" s="15"/>
      <c r="D9" s="23" t="s">
        <v>24</v>
      </c>
      <c r="E9" s="16">
        <v>1</v>
      </c>
      <c r="G9" s="15"/>
      <c r="H9" s="23" t="s">
        <v>35</v>
      </c>
      <c r="I9" s="16">
        <v>1</v>
      </c>
    </row>
    <row r="10" spans="2:10" x14ac:dyDescent="0.2">
      <c r="C10" s="15"/>
      <c r="D10" s="23"/>
      <c r="E10" s="16"/>
      <c r="G10" s="15"/>
      <c r="H10" s="23" t="s">
        <v>31</v>
      </c>
      <c r="I10" s="16">
        <v>1</v>
      </c>
    </row>
    <row r="11" spans="2:10" ht="12.75" thickBot="1" x14ac:dyDescent="0.25">
      <c r="C11" s="15"/>
      <c r="D11" s="23"/>
      <c r="E11" s="16"/>
      <c r="G11" s="15"/>
      <c r="H11" s="23" t="s">
        <v>13</v>
      </c>
      <c r="I11" s="16">
        <v>1</v>
      </c>
    </row>
    <row r="12" spans="2:10" x14ac:dyDescent="0.2">
      <c r="B12" s="64">
        <f>TotalActive</f>
        <v>20</v>
      </c>
      <c r="C12" s="15"/>
      <c r="D12" s="24"/>
      <c r="E12" s="17"/>
      <c r="H12" s="24"/>
      <c r="I12" s="17"/>
    </row>
    <row r="13" spans="2:10" x14ac:dyDescent="0.2">
      <c r="B13" s="65"/>
      <c r="C13" s="18"/>
      <c r="D13" s="18" t="s">
        <v>10</v>
      </c>
      <c r="E13" s="19">
        <f>SUBTOTAL(109,tblNumerar[Valoare])</f>
        <v>5</v>
      </c>
      <c r="G13" s="18"/>
      <c r="H13" s="18" t="s">
        <v>10</v>
      </c>
      <c r="I13" s="19">
        <f>SUBTOTAL(109,tblPersonal[Valoare])</f>
        <v>7</v>
      </c>
    </row>
    <row r="14" spans="2:10" x14ac:dyDescent="0.2">
      <c r="B14" s="66" t="s">
        <v>19</v>
      </c>
      <c r="C14" s="18"/>
      <c r="D14" s="18"/>
      <c r="E14" s="19"/>
      <c r="G14" s="18"/>
      <c r="H14" s="18"/>
      <c r="I14" s="19"/>
    </row>
    <row r="15" spans="2:10" ht="12.75" thickBot="1" x14ac:dyDescent="0.25">
      <c r="B15" s="67"/>
      <c r="C15" s="63"/>
      <c r="D15" s="63"/>
      <c r="E15" s="63"/>
      <c r="G15" s="63"/>
      <c r="H15" s="63"/>
      <c r="I15" s="63"/>
    </row>
    <row r="16" spans="2:10" ht="21.75" thickBot="1" x14ac:dyDescent="0.4">
      <c r="B16" s="20"/>
      <c r="C16" s="15" t="s">
        <v>11</v>
      </c>
      <c r="D16" s="21" t="s">
        <v>39</v>
      </c>
      <c r="E16" s="21" t="s">
        <v>40</v>
      </c>
      <c r="G16" s="15" t="s">
        <v>11</v>
      </c>
      <c r="H16" s="21" t="s">
        <v>38</v>
      </c>
      <c r="I16" s="21" t="s">
        <v>40</v>
      </c>
    </row>
    <row r="17" spans="3:9" ht="12.75" thickTop="1" x14ac:dyDescent="0.2">
      <c r="C17" s="15"/>
      <c r="D17" s="22" t="s">
        <v>25</v>
      </c>
      <c r="E17" s="16">
        <v>1</v>
      </c>
      <c r="G17" s="15"/>
      <c r="H17" s="22" t="s">
        <v>15</v>
      </c>
      <c r="I17" s="16">
        <v>1</v>
      </c>
    </row>
    <row r="18" spans="3:9" x14ac:dyDescent="0.2">
      <c r="C18" s="15"/>
      <c r="D18" s="23" t="s">
        <v>34</v>
      </c>
      <c r="E18" s="16">
        <v>1</v>
      </c>
      <c r="G18" s="15"/>
      <c r="H18" s="23" t="s">
        <v>16</v>
      </c>
      <c r="I18" s="16">
        <v>1</v>
      </c>
    </row>
    <row r="19" spans="3:9" x14ac:dyDescent="0.2">
      <c r="C19" s="15"/>
      <c r="D19" s="23" t="s">
        <v>26</v>
      </c>
      <c r="E19" s="16">
        <v>1</v>
      </c>
      <c r="G19" s="15"/>
      <c r="H19" s="23" t="s">
        <v>17</v>
      </c>
      <c r="I19" s="16">
        <v>1</v>
      </c>
    </row>
    <row r="20" spans="3:9" x14ac:dyDescent="0.2">
      <c r="C20" s="15"/>
      <c r="D20" s="23" t="s">
        <v>14</v>
      </c>
      <c r="E20" s="16">
        <v>1</v>
      </c>
      <c r="G20" s="15"/>
      <c r="H20" s="23"/>
      <c r="I20" s="16"/>
    </row>
    <row r="21" spans="3:9" x14ac:dyDescent="0.2">
      <c r="C21" s="15"/>
      <c r="D21" s="23" t="s">
        <v>27</v>
      </c>
      <c r="E21" s="16">
        <v>1</v>
      </c>
      <c r="G21" s="15"/>
      <c r="H21" s="23"/>
      <c r="I21" s="16"/>
    </row>
    <row r="22" spans="3:9" x14ac:dyDescent="0.2">
      <c r="C22" s="15"/>
      <c r="D22" s="23"/>
      <c r="E22" s="16"/>
      <c r="G22" s="15"/>
      <c r="H22" s="23"/>
      <c r="I22" s="16"/>
    </row>
    <row r="23" spans="3:9" x14ac:dyDescent="0.2">
      <c r="C23" s="18"/>
      <c r="D23" s="18" t="s">
        <v>10</v>
      </c>
      <c r="E23" s="19">
        <f>SUBTOTAL(109,tblInvestiții[Valoare])</f>
        <v>5</v>
      </c>
      <c r="G23" s="18"/>
      <c r="H23" s="18" t="s">
        <v>10</v>
      </c>
      <c r="I23" s="19">
        <f>SUBTOTAL(109,tblPensie[Valoare])</f>
        <v>3</v>
      </c>
    </row>
    <row r="24" spans="3:9" x14ac:dyDescent="0.2">
      <c r="C24" s="18"/>
      <c r="D24" s="15"/>
      <c r="E24" s="19"/>
      <c r="G24" s="18"/>
      <c r="H24" s="18"/>
      <c r="I24" s="19"/>
    </row>
    <row r="25" spans="3:9" x14ac:dyDescent="0.2">
      <c r="C25" s="63"/>
      <c r="D25" s="63"/>
      <c r="E25" s="63"/>
      <c r="G25" s="63"/>
      <c r="H25" s="63"/>
      <c r="I25" s="63"/>
    </row>
  </sheetData>
  <mergeCells count="6">
    <mergeCell ref="G25:I25"/>
    <mergeCell ref="B12:B13"/>
    <mergeCell ref="B14:B15"/>
    <mergeCell ref="C15:E15"/>
    <mergeCell ref="G15:I15"/>
    <mergeCell ref="C25:E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fitToHeight="0" orientation="landscape" r:id="rId1"/>
  <headerFooter>
    <oddFooter>&amp;Cwww.banometru.ro</oddFooter>
  </headerFooter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/>
    <pageSetUpPr autoPageBreaks="0" fitToPage="1"/>
  </sheetPr>
  <dimension ref="A1:J15"/>
  <sheetViews>
    <sheetView showGridLines="0" zoomScaleNormal="100" workbookViewId="0"/>
  </sheetViews>
  <sheetFormatPr defaultColWidth="6.5703125" defaultRowHeight="12" x14ac:dyDescent="0.2"/>
  <cols>
    <col min="1" max="1" width="2.42578125" style="26" customWidth="1"/>
    <col min="2" max="2" width="42" style="26" customWidth="1"/>
    <col min="3" max="3" width="2.7109375" style="26" customWidth="1"/>
    <col min="4" max="4" width="29.140625" style="26" customWidth="1"/>
    <col min="5" max="5" width="14.7109375" style="26" customWidth="1"/>
    <col min="6" max="6" width="5.5703125" style="26" customWidth="1"/>
    <col min="7" max="7" width="2.7109375" style="26" customWidth="1"/>
    <col min="8" max="8" width="28.28515625" style="26" customWidth="1"/>
    <col min="9" max="9" width="16.85546875" style="26" customWidth="1"/>
    <col min="10" max="10" width="2.42578125" style="26" customWidth="1"/>
    <col min="11" max="16" width="6.5703125" style="26"/>
    <col min="17" max="17" width="21.7109375" style="26" customWidth="1"/>
    <col min="18" max="16384" width="6.5703125" style="26"/>
  </cols>
  <sheetData>
    <row r="1" spans="1:10" x14ac:dyDescent="0.2">
      <c r="A1" s="25"/>
    </row>
    <row r="2" spans="1:10" ht="34.5" thickBot="1" x14ac:dyDescent="0.55000000000000004">
      <c r="B2" s="27" t="s">
        <v>21</v>
      </c>
      <c r="C2" s="28"/>
      <c r="D2" s="28"/>
      <c r="E2" s="28"/>
      <c r="F2" s="28"/>
      <c r="G2" s="28"/>
      <c r="H2" s="28"/>
      <c r="I2" s="28"/>
      <c r="J2" s="26" t="s">
        <v>11</v>
      </c>
    </row>
    <row r="3" spans="1:10" ht="12.75" thickTop="1" x14ac:dyDescent="0.2">
      <c r="B3" s="29"/>
    </row>
    <row r="4" spans="1:10" x14ac:dyDescent="0.2">
      <c r="C4" s="30" t="s">
        <v>11</v>
      </c>
      <c r="D4" s="30" t="s">
        <v>42</v>
      </c>
      <c r="E4" s="31" t="s">
        <v>18</v>
      </c>
      <c r="G4" s="30" t="s">
        <v>11</v>
      </c>
      <c r="H4" s="30" t="s">
        <v>47</v>
      </c>
      <c r="I4" s="31" t="s">
        <v>18</v>
      </c>
    </row>
    <row r="5" spans="1:10" x14ac:dyDescent="0.2">
      <c r="C5" s="30"/>
      <c r="D5" s="34" t="s">
        <v>45</v>
      </c>
      <c r="E5" s="35">
        <v>1</v>
      </c>
      <c r="G5" s="30"/>
      <c r="H5" s="34" t="s">
        <v>41</v>
      </c>
      <c r="I5" s="35">
        <v>1</v>
      </c>
    </row>
    <row r="6" spans="1:10" x14ac:dyDescent="0.2">
      <c r="C6" s="30"/>
      <c r="D6" s="36" t="s">
        <v>49</v>
      </c>
      <c r="E6" s="37">
        <v>1</v>
      </c>
      <c r="G6" s="30"/>
      <c r="H6" s="36" t="s">
        <v>4</v>
      </c>
      <c r="I6" s="37">
        <v>1</v>
      </c>
    </row>
    <row r="7" spans="1:10" x14ac:dyDescent="0.2">
      <c r="C7" s="30"/>
      <c r="D7" s="36" t="s">
        <v>44</v>
      </c>
      <c r="E7" s="37">
        <v>1</v>
      </c>
      <c r="G7" s="30"/>
      <c r="H7" s="36" t="s">
        <v>32</v>
      </c>
      <c r="I7" s="37">
        <v>1</v>
      </c>
    </row>
    <row r="8" spans="1:10" x14ac:dyDescent="0.2">
      <c r="C8" s="30"/>
      <c r="D8" s="36" t="s">
        <v>43</v>
      </c>
      <c r="E8" s="37">
        <v>1</v>
      </c>
      <c r="G8" s="30"/>
      <c r="H8" s="36" t="s">
        <v>51</v>
      </c>
      <c r="I8" s="37">
        <v>1</v>
      </c>
    </row>
    <row r="9" spans="1:10" x14ac:dyDescent="0.2">
      <c r="C9" s="30"/>
      <c r="D9" s="36" t="s">
        <v>50</v>
      </c>
      <c r="E9" s="37">
        <v>1</v>
      </c>
      <c r="G9" s="30"/>
      <c r="H9" s="36" t="s">
        <v>52</v>
      </c>
      <c r="I9" s="37">
        <v>1</v>
      </c>
    </row>
    <row r="10" spans="1:10" x14ac:dyDescent="0.2">
      <c r="C10" s="30"/>
      <c r="D10" s="36"/>
      <c r="E10" s="37"/>
      <c r="G10" s="30"/>
      <c r="H10" s="36"/>
      <c r="I10" s="37"/>
    </row>
    <row r="11" spans="1:10" x14ac:dyDescent="0.2">
      <c r="C11" s="30"/>
      <c r="D11" s="36"/>
      <c r="E11" s="37"/>
      <c r="G11" s="30"/>
      <c r="H11" s="36"/>
      <c r="I11" s="37"/>
    </row>
    <row r="12" spans="1:10" x14ac:dyDescent="0.2">
      <c r="B12" s="68">
        <f>TotalPasive</f>
        <v>10</v>
      </c>
      <c r="D12" s="38"/>
      <c r="E12" s="39"/>
      <c r="G12" s="30"/>
      <c r="H12" s="40" t="s">
        <v>3</v>
      </c>
      <c r="I12" s="41"/>
    </row>
    <row r="13" spans="1:10" x14ac:dyDescent="0.2">
      <c r="B13" s="68"/>
      <c r="C13" s="30"/>
      <c r="D13" s="32" t="s">
        <v>10</v>
      </c>
      <c r="E13" s="33">
        <f>SUBTOTAL(109,tblNesecurizat[DATORIE])</f>
        <v>5</v>
      </c>
      <c r="G13" s="30"/>
      <c r="H13" s="32" t="s">
        <v>10</v>
      </c>
      <c r="I13" s="33">
        <f>SUBTOTAL(109,tblSecurizat[DATORIE])</f>
        <v>5</v>
      </c>
    </row>
    <row r="14" spans="1:10" x14ac:dyDescent="0.2">
      <c r="B14" s="69" t="s">
        <v>22</v>
      </c>
      <c r="C14" s="30"/>
      <c r="D14" s="32"/>
      <c r="E14" s="33"/>
      <c r="G14" s="30"/>
      <c r="H14" s="32"/>
      <c r="I14" s="33"/>
    </row>
    <row r="15" spans="1:10" x14ac:dyDescent="0.2">
      <c r="B15" s="69"/>
    </row>
  </sheetData>
  <mergeCells count="2">
    <mergeCell ref="B12:B13"/>
    <mergeCell ref="B14:B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Footer>&amp;Cwww.banometru.ro</oddFooter>
  </headerFooter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C24"/>
  <sheetViews>
    <sheetView workbookViewId="0"/>
  </sheetViews>
  <sheetFormatPr defaultColWidth="6.5703125" defaultRowHeight="12.75" x14ac:dyDescent="0.25"/>
  <cols>
    <col min="1" max="1" width="11.42578125" customWidth="1"/>
    <col min="2" max="2" width="15.85546875" customWidth="1"/>
    <col min="3" max="3" width="24.5703125" customWidth="1"/>
  </cols>
  <sheetData>
    <row r="2" spans="2:3" x14ac:dyDescent="0.25">
      <c r="B2" t="s">
        <v>5</v>
      </c>
    </row>
    <row r="11" spans="2:3" ht="15.75" x14ac:dyDescent="0.3">
      <c r="B11" s="4" t="str">
        <f>tblNumerar[[#Headers],[Numerar]]</f>
        <v>Numerar</v>
      </c>
      <c r="C11" s="6">
        <f>SUM(tblNumerar[Valoare])</f>
        <v>5</v>
      </c>
    </row>
    <row r="12" spans="2:3" ht="15.75" x14ac:dyDescent="0.3">
      <c r="B12" s="4" t="str">
        <f>tblInvestiții[[#Headers],[Investiții]]</f>
        <v>Investiții</v>
      </c>
      <c r="C12" s="6">
        <f>SUM(tblInvestiții[Valoare])</f>
        <v>5</v>
      </c>
    </row>
    <row r="13" spans="2:3" ht="15.75" x14ac:dyDescent="0.3">
      <c r="B13" s="4" t="str">
        <f>tblPensie[[#Headers],[Pensie]]</f>
        <v>Pensie</v>
      </c>
      <c r="C13" s="6">
        <f>SUM(tblPensie[Valoare])</f>
        <v>3</v>
      </c>
    </row>
    <row r="14" spans="2:3" ht="15.75" x14ac:dyDescent="0.3">
      <c r="B14" s="4" t="str">
        <f>tblPersonal[[#Headers],[Obiecte]]</f>
        <v>Obiecte</v>
      </c>
      <c r="C14" s="6">
        <f>SUM(tblPersonal[Valoare])</f>
        <v>7</v>
      </c>
    </row>
    <row r="15" spans="2:3" ht="15.75" x14ac:dyDescent="0.3">
      <c r="B15" s="2" t="s">
        <v>0</v>
      </c>
      <c r="C15" s="7">
        <f>SUM(tblNumerar[Valoare],tblInvestiții[Valoare],tblPensie[Valoare],tblPersonal[Valoare])</f>
        <v>20</v>
      </c>
    </row>
    <row r="16" spans="2:3" x14ac:dyDescent="0.25">
      <c r="C16" s="8"/>
    </row>
    <row r="17" spans="2:3" x14ac:dyDescent="0.25">
      <c r="C17" s="8"/>
    </row>
    <row r="18" spans="2:3" ht="15.75" x14ac:dyDescent="0.3">
      <c r="B18" s="4" t="str">
        <f>tblNesecurizat[[#Headers],[Banci]]</f>
        <v>Banci</v>
      </c>
      <c r="C18" s="6">
        <f>SUM(tblNesecurizat[DATORIE])</f>
        <v>5</v>
      </c>
    </row>
    <row r="19" spans="2:3" ht="15.75" x14ac:dyDescent="0.3">
      <c r="B19" s="4" t="str">
        <f>tblSecurizat[[#Headers],[Alte instituții]]</f>
        <v>Alte instituții</v>
      </c>
      <c r="C19" s="6">
        <f>SUM(tblSecurizat[DATORIE])</f>
        <v>5</v>
      </c>
    </row>
    <row r="20" spans="2:3" ht="15.75" x14ac:dyDescent="0.3">
      <c r="B20" s="2" t="s">
        <v>1</v>
      </c>
      <c r="C20" s="7">
        <f>SUM(tblNesecurizat[DATORIE],tblSecurizat[DATORIE])</f>
        <v>10</v>
      </c>
    </row>
    <row r="21" spans="2:3" x14ac:dyDescent="0.25">
      <c r="C21" s="8"/>
    </row>
    <row r="22" spans="2:3" x14ac:dyDescent="0.25">
      <c r="B22" s="1"/>
      <c r="C22" s="9"/>
    </row>
    <row r="23" spans="2:3" ht="15.75" x14ac:dyDescent="0.3">
      <c r="B23" s="3" t="s">
        <v>2</v>
      </c>
      <c r="C23" s="10">
        <f>C15-C20</f>
        <v>10</v>
      </c>
    </row>
    <row r="24" spans="2:3" x14ac:dyDescent="0.25">
      <c r="C24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31C7428-872F-434A-B4B2-5BCE7263B6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Tablou de bord</vt:lpstr>
      <vt:lpstr>Active</vt:lpstr>
      <vt:lpstr>Pasive</vt:lpstr>
      <vt:lpstr>calcule</vt:lpstr>
      <vt:lpstr>TotalActive</vt:lpstr>
      <vt:lpstr>TotalPasive</vt:lpstr>
      <vt:lpstr>ValNetă</vt:lpstr>
      <vt:lpstr>'Tablou de bord'!Zonă_Imprimare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2016-10-26T09:39:50Z</dcterms:created>
  <dcterms:modified xsi:type="dcterms:W3CDTF">2022-10-19T16:11:42Z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TC028023569991</vt:lpwstr>
  </property>
</Properties>
</file>